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32 - Security Factor/7. Workgroup Consultation/"/>
    </mc:Choice>
  </mc:AlternateContent>
  <xr:revisionPtr revIDLastSave="17" documentId="8_{384AE802-BAF4-4AA7-8639-F8F5E02AD28D}" xr6:coauthVersionLast="47" xr6:coauthVersionMax="47" xr10:uidLastSave="{CB037F60-9320-4D77-9255-C81176D23FD3}"/>
  <workbookProtection workbookAlgorithmName="SHA-512" workbookHashValue="5KSJUHh/S5fUeEo8O/zJVNL/kHKYRGaqgUUkbpgAW4ekEmGPTsmGJW3Xl8OhdVt/W6s4rDpbPNtYPGdjTQ9l4w==" workbookSaltValue="UVB3QtAyueUj/2N/GFRAQA==" workbookSpinCount="100000" lockStructure="1"/>
  <bookViews>
    <workbookView xWindow="-25320" yWindow="1170" windowWidth="25440" windowHeight="15390" xr2:uid="{F77C7659-2D67-4ED5-8CB9-77BFBF566194}"/>
  </bookViews>
  <sheets>
    <sheet name="Tariffs impacts" sheetId="1" r:id="rId1"/>
    <sheet name="Revenue impacts" sheetId="3" r:id="rId2"/>
    <sheet name="Charts" sheetId="2" r:id="rId3"/>
  </sheets>
  <externalReferences>
    <externalReference r:id="rId4"/>
  </externalReferences>
  <definedNames>
    <definedName name="_Bus1">[1]Transport!$Q$13:$Q$1542</definedName>
    <definedName name="_Bus2">[1]Transport!$R$13:$R$1542</definedName>
    <definedName name="_xlnm._FilterDatabase" localSheetId="0" hidden="1">'Tariffs impacts'!$A$112:$AM$191</definedName>
    <definedName name="_Order1" hidden="1">255</definedName>
    <definedName name="_Order2" hidden="1">255</definedName>
    <definedName name="Boundary1">[1]HVDC!$A$26:$A$43</definedName>
    <definedName name="Boundary2">[1]HVDC!$L$26:$L$30</definedName>
    <definedName name="Boundary3">[1]HVDC!#REF!</definedName>
    <definedName name="BoundaryBaseFlowPS3">[1]HVDC!#REF!</definedName>
    <definedName name="BoundaryBaseFlowPSHeader3">[1]HVDC!#REF!</definedName>
    <definedName name="BoundaryBaseFlowYR3">[1]HVDC!#REF!</definedName>
    <definedName name="BoundaryBaseFlowYRHeader3">[1]HVDC!#REF!</definedName>
    <definedName name="BoundaryCctBaseFlowPS1">[1]HVDC!$I$26:$I$43</definedName>
    <definedName name="BoundaryCctBaseFlowPS2">[1]HVDC!$T$26:$T$30</definedName>
    <definedName name="BoundaryCctBaseFlowPS3">[1]HVDC!#REF!</definedName>
    <definedName name="BoundaryCctBaseFlowPSHeader3">[1]HVDC!#REF!</definedName>
    <definedName name="BoundaryCctBaseFlowYR1">[1]HVDC!$J$26:$J$43</definedName>
    <definedName name="BoundaryCctBaseFlowYR2">[1]HVDC!$U$26:$U$30</definedName>
    <definedName name="BoundaryCctBaseFlowYR3">[1]HVDC!#REF!</definedName>
    <definedName name="BoundaryCctBaseFlowYRHeader3">[1]HVDC!#REF!</definedName>
    <definedName name="BoundaryDesiredFlowsPS1">[1]HVDC!$I$47:$I$48</definedName>
    <definedName name="BoundaryDesiredFlowsPS2">[1]HVDC!$T$34</definedName>
    <definedName name="BoundaryDesiredFlowsPS3">[1]HVDC!#REF!</definedName>
    <definedName name="BoundaryDesiredFlowsPSHeader3">[1]HVDC!#REF!</definedName>
    <definedName name="BoundaryDesiredFlowsYR1">[1]HVDC!$J$47:$J$48</definedName>
    <definedName name="BoundaryDesiredFlowsYR2">[1]HVDC!$U$34</definedName>
    <definedName name="BoundaryDesiredFlowsYR3">[1]HVDC!#REF!</definedName>
    <definedName name="BoundaryDesiredFlowsYRHeader3">[1]HVDC!#REF!</definedName>
    <definedName name="BoundaryFlowTopLeft3">[1]HVDC!#REF!</definedName>
    <definedName name="BoundaryHeader1">[1]HVDC!$A$25</definedName>
    <definedName name="BoundaryHeader2">[1]HVDC!$L$25</definedName>
    <definedName name="BoundaryHeader3">[1]HVDC!#REF!</definedName>
    <definedName name="BusNames">[1]Transport!$B$13:$B$1049</definedName>
    <definedName name="CarbonFlag">[1]GenInput!$I$35:$I$815</definedName>
    <definedName name="CatA">[1]Transport!$F$13:$F$1049</definedName>
    <definedName name="CatB">[1]Transport!$G$13:$G$1049</definedName>
    <definedName name="CBA_ReRefQ">[1]Tariff!#REF!</definedName>
    <definedName name="CBA_Revenue">[1]Tariff!$G$145</definedName>
    <definedName name="CBA_Unadjusted_Revenue">[1]Tariff!#REF!</definedName>
    <definedName name="CBADemRecovPcnt">[1]Tariff!#REF!</definedName>
    <definedName name="CctBackground">[1]Transport!$AL$13:$AL$1542</definedName>
    <definedName name="CctFlow">[1]Transport!$AF$13:$AF$1542</definedName>
    <definedName name="CctFlow2">[1]Transport!$AJ$13:$AJ$1542</definedName>
    <definedName name="Code">[1]Transport!$Y$13:$Y$1542</definedName>
    <definedName name="ConnectivityMatrix">[1]TxNetwork!$C$10:$AC$37</definedName>
    <definedName name="Demand">[1]Transport!$E$13:$E$1049</definedName>
    <definedName name="Demand_Security_ReRefQ">[1]Tariff!#REF!</definedName>
    <definedName name="Demand_Security_Revenue">[1]Tariff!$F$111</definedName>
    <definedName name="Demand_Security_Unadjusted_Revenue">[1]Tariff!#REF!</definedName>
    <definedName name="DemandSum">[1]Transport!$E$9</definedName>
    <definedName name="DemZone">[1]Transport!$J$13:$J$1049</definedName>
    <definedName name="DivC">[1]Diversity!$D$5:$D$31</definedName>
    <definedName name="DivLC">[1]Diversity!$C$5:$C$31</definedName>
    <definedName name="DSDemRecovPcnt">[1]Tariff!#REF!</definedName>
    <definedName name="EET_AGIC">[1]Tariff!$H$25</definedName>
    <definedName name="EET_PhasedResidual">0</definedName>
    <definedName name="ETYSBoundaries">'[1]ETYS Boundaries'!$A$2:$AB$93</definedName>
    <definedName name="ETYSBoundariesHeader">'[1]ETYS Boundaries'!$A$2:$AB$2</definedName>
    <definedName name="ETYSZone">[1]Transport!$H$13:$H$1049</definedName>
    <definedName name="ETYSZonesNames">'[1]ETYS Boundaries'!$A$2:$A$93</definedName>
    <definedName name="Gen_Max_TEC">[1]GenInput!#REF!</definedName>
    <definedName name="GenChgeBaseMaxTECSum">[1]Tariff!$G$179</definedName>
    <definedName name="Generation_Residual_Revenue">[1]Tariff!$I$179</definedName>
    <definedName name="GenInputGenZone">[1]GenInput!$V$35:$V$815</definedName>
    <definedName name="GenPSMW">[1]GenInput!$L$35:$L$815</definedName>
    <definedName name="GenType">[1]GenInput!$B$35:$B$815</definedName>
    <definedName name="GenYRMW">[1]GenInput!$O$35:$O$815</definedName>
    <definedName name="GenZone">[1]Transport!$I$13:$I$1049</definedName>
    <definedName name="HVDC_Boundary_Header">[1]HVDC!$H$17:$AH$17</definedName>
    <definedName name="HVDC_Boundary_Sum">[1]HVDC!$H$20:$AH$20</definedName>
    <definedName name="HVDCCode">[1]HVDC!$A$18:$A$19</definedName>
    <definedName name="HVDCDesiredFlowPS3">[1]HVDC!#REF!</definedName>
    <definedName name="HVDCDesiredFlowYR3">[1]HVDC!#REF!</definedName>
    <definedName name="LACSubStation">[1]LocalAssetCharging!$K$13:$K$107</definedName>
    <definedName name="LACTariffTECBase">[1]LocalAssetCharging!$N$13:$N$102</definedName>
    <definedName name="LastTimeCalcTrans">[1]Transport!$G$6</definedName>
    <definedName name="LastTimeHVDCImpCalc">[1]HVDC!$F$5</definedName>
    <definedName name="LastTimeHVDCInit">[1]HVDC!$F$4</definedName>
    <definedName name="LastTimeVal">[1]Transport!$G$3</definedName>
    <definedName name="Limit">[1]Transport!$X$13:$X$1542</definedName>
    <definedName name="LineLoss">[1]Transport!$AE$13:$AE$1542</definedName>
    <definedName name="LineLoss2">[1]Transport!$AI$13:$AI$1542</definedName>
    <definedName name="MaxTEC">[1]Transport!#REF!</definedName>
    <definedName name="MaxTECHeader">[1]Transport!#REF!</definedName>
    <definedName name="NodalTransportTEC">[1]GenInput!#REF!</definedName>
    <definedName name="NodalTransportTECHeader">[1]GenInput!#REF!</definedName>
    <definedName name="Node1">[1]GenInput!$E$35:$E$815</definedName>
    <definedName name="Node2">[1]GenInput!$F$35:$F$815</definedName>
    <definedName name="Node3">[1]GenInput!$G$35:$G$815</definedName>
    <definedName name="NumNodes">[1]GenInput!$J$35:$J$815</definedName>
    <definedName name="Outaged">[1]Transport!$AC$13:$AC$1542</definedName>
    <definedName name="OutputDemBandHeader">'Tariffs impacts'!$B$21</definedName>
    <definedName name="OutputDemZoneHeader">'Tariffs impacts'!$B$4</definedName>
    <definedName name="OutputGenSubHeader">'Tariffs impacts'!$B$112</definedName>
    <definedName name="OutputGenZoneHeader">'Tariffs impacts'!$B$48</definedName>
    <definedName name="_xlnm.Print_Area" localSheetId="0">'Tariffs impacts'!$A$1:$J$184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>[1]GenInput!$G$13:$G$25</definedName>
    <definedName name="ScalingFuelClass">[1]GenInput!$B$13:$B$25</definedName>
    <definedName name="ScalingGenType">[1]GenInput!$A$13:$A$25</definedName>
    <definedName name="ScalingPSLiable">[1]GenInput!$F$13:$F$25</definedName>
    <definedName name="ScalingPSScaling">[1]GenInput!$D$13:$D$25</definedName>
    <definedName name="ScalingTransportTEC">[1]GenInput!$C$13:$C$25</definedName>
    <definedName name="ScalingYRNSliable">[1]GenInput!$H$13:$H$25</definedName>
    <definedName name="ScalingYRScaling">[1]GenInput!$E$13:$E$25</definedName>
    <definedName name="Scenario10DemandPS">[1]Transport!#REF!</definedName>
    <definedName name="Scenario10DemandYR">[1]Transport!#REF!</definedName>
    <definedName name="Scenario10Local">[1]Transport!#REF!</definedName>
    <definedName name="Scenario10WiderGenPS">[1]Transport!#REF!</definedName>
    <definedName name="Scenario10WiderGenYR">[1]Transport!#REF!</definedName>
    <definedName name="Scenario11DemandPS">[1]Transport!#REF!</definedName>
    <definedName name="Scenario11DemandYR">[1]Transport!#REF!</definedName>
    <definedName name="Scenario11Local">[1]Transport!#REF!</definedName>
    <definedName name="Scenario11WiderGenPS">[1]Transport!#REF!</definedName>
    <definedName name="Scenario11WiderGenYR">[1]Transport!#REF!</definedName>
    <definedName name="Scenario2">[1]Transport!#REF!</definedName>
    <definedName name="Scenario3DemandPS">[1]Transport!#REF!</definedName>
    <definedName name="Scenario3DemandYR">[1]Transport!#REF!</definedName>
    <definedName name="Scenario3Local">[1]Transport!#REF!</definedName>
    <definedName name="Scenario3WiderGenPS">[1]Transport!#REF!</definedName>
    <definedName name="Scenario3WiderGenYR">[1]Transport!#REF!</definedName>
    <definedName name="Scenario4DemandPS">[1]Transport!#REF!</definedName>
    <definedName name="Scenario4DemandYR">[1]Transport!#REF!</definedName>
    <definedName name="Scenario4Local">[1]Transport!#REF!</definedName>
    <definedName name="Scenario4WiderGenPS">[1]Transport!#REF!</definedName>
    <definedName name="Scenario4WiderGenYR">[1]Transport!#REF!</definedName>
    <definedName name="Scenario5DemandPS">[1]Transport!#REF!</definedName>
    <definedName name="Scenario5DemandYR">[1]Transport!#REF!</definedName>
    <definedName name="Scenario5Local">[1]Transport!#REF!</definedName>
    <definedName name="Scenario5WiderGenPS">[1]Transport!#REF!</definedName>
    <definedName name="Scenario5WiderGenYR">[1]Transport!#REF!</definedName>
    <definedName name="Scenario6DemandPS">[1]Transport!#REF!</definedName>
    <definedName name="Scenario6DemandYR">[1]Transport!#REF!</definedName>
    <definedName name="Scenario6Local">[1]Transport!#REF!</definedName>
    <definedName name="Scenario6WiderGenPS">[1]Transport!#REF!</definedName>
    <definedName name="Scenario6WiderGenYR">[1]Transport!#REF!</definedName>
    <definedName name="Scenario7DemandPS">[1]Transport!#REF!</definedName>
    <definedName name="Scenario7DemandYR">[1]Transport!#REF!</definedName>
    <definedName name="Scenario7Local">[1]Transport!#REF!</definedName>
    <definedName name="Scenario7WiderGenPS">[1]Transport!#REF!</definedName>
    <definedName name="Scenario7WiderGenYR">[1]Transport!#REF!</definedName>
    <definedName name="Scenario8DemandPS">[1]Transport!#REF!</definedName>
    <definedName name="Scenario8DemandYR">[1]Transport!#REF!</definedName>
    <definedName name="Scenario8Local">[1]Transport!#REF!</definedName>
    <definedName name="Scenario8WiderGenPS">[1]Transport!#REF!</definedName>
    <definedName name="Scenario8WiderGenYR">[1]Transport!#REF!</definedName>
    <definedName name="Scenario9DemandPS">[1]Transport!#REF!</definedName>
    <definedName name="Scenario9DemandYR">[1]Transport!#REF!</definedName>
    <definedName name="Scenario9Local">[1]Transport!#REF!</definedName>
    <definedName name="Scenario9WiderGenPS">[1]Transport!#REF!</definedName>
    <definedName name="Scenario9WiderGenYR">[1]Transport!#REF!</definedName>
    <definedName name="SFactor2">[1]Transport!$K$3</definedName>
    <definedName name="SFactor3">[1]Transport!$K$4</definedName>
    <definedName name="TariffLocalGen">[1]GenInput!$Q$35:$Q$815</definedName>
    <definedName name="TariffPSGen">[1]GenInput!$S$35:$S$815</definedName>
    <definedName name="TariffSubStation">[1]Tariff!$B$187:$B$276</definedName>
    <definedName name="TariffTEC">[1]GenInput!$D$35:$D$815</definedName>
    <definedName name="TariffYRGen">[1]GenInput!$T$35:$T$815</definedName>
    <definedName name="TariffYRNSGen">[1]GenInput!$U$35:$U$815</definedName>
    <definedName name="TDRChargeHeader">'Tariffs impacts'!$C$21</definedName>
    <definedName name="TECConventional">[1]Transport!#REF!</definedName>
    <definedName name="TECConventionalHeader">[1]Transport!#REF!</definedName>
    <definedName name="TECWind">[1]Transport!#REF!</definedName>
    <definedName name="TECWindHeader">[1]Transport!#REF!</definedName>
    <definedName name="TotalCost">[1]Transport!$AG$13:$AG$1542</definedName>
    <definedName name="TotalCost2">[1]Transport!$AK$13:$AK$1542</definedName>
    <definedName name="TransportPSGen">[1]GenInput!$M$35:$M$815</definedName>
    <definedName name="TransportTEC">[1]GenInput!$C$35:$C$815</definedName>
    <definedName name="TransportYRGen">[1]GenInput!$P$35:$P$815</definedName>
    <definedName name="TxYRMWkm">[1]TxNetwork!$C$43:$C$69</definedName>
    <definedName name="UnderUtil">[1]Transport!$AB$13:$AB$1542</definedName>
    <definedName name="ValSuccessful">[1]Transport!$H$3</definedName>
    <definedName name="ZonalInfluenceMatrix">[1]TxNetwork!$C$107:$AC$133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17" i="3"/>
  <c r="G6" i="3"/>
  <c r="H6" i="3" s="1"/>
  <c r="G5" i="3"/>
  <c r="H5" i="3" s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AA109" i="1"/>
  <c r="Z109" i="1"/>
  <c r="Y109" i="1"/>
  <c r="AA108" i="1"/>
  <c r="Z108" i="1"/>
  <c r="Y108" i="1"/>
  <c r="AA107" i="1"/>
  <c r="Z107" i="1"/>
  <c r="Y107" i="1"/>
  <c r="AA106" i="1"/>
  <c r="Z106" i="1"/>
  <c r="Y106" i="1"/>
  <c r="AA105" i="1"/>
  <c r="Z105" i="1"/>
  <c r="Y105" i="1"/>
  <c r="AA104" i="1"/>
  <c r="Z104" i="1"/>
  <c r="Y104" i="1"/>
  <c r="AA103" i="1"/>
  <c r="Z103" i="1"/>
  <c r="Y103" i="1"/>
  <c r="AA102" i="1"/>
  <c r="Z102" i="1"/>
  <c r="Y102" i="1"/>
  <c r="AA101" i="1"/>
  <c r="Z101" i="1"/>
  <c r="Y101" i="1"/>
  <c r="AA100" i="1"/>
  <c r="Z100" i="1"/>
  <c r="Y100" i="1"/>
  <c r="AA99" i="1"/>
  <c r="Z99" i="1"/>
  <c r="Y99" i="1"/>
  <c r="AA98" i="1"/>
  <c r="Z98" i="1"/>
  <c r="Y98" i="1"/>
  <c r="AA97" i="1"/>
  <c r="Z97" i="1"/>
  <c r="Y97" i="1"/>
  <c r="AA96" i="1"/>
  <c r="Z96" i="1"/>
  <c r="Y96" i="1"/>
  <c r="AA95" i="1"/>
  <c r="Z95" i="1"/>
  <c r="Y95" i="1"/>
  <c r="AA94" i="1"/>
  <c r="Z94" i="1"/>
  <c r="Y94" i="1"/>
  <c r="AA93" i="1"/>
  <c r="Z93" i="1"/>
  <c r="Y93" i="1"/>
  <c r="AA92" i="1"/>
  <c r="Z92" i="1"/>
  <c r="Y92" i="1"/>
  <c r="AA91" i="1"/>
  <c r="Z91" i="1"/>
  <c r="Y91" i="1"/>
  <c r="AA90" i="1"/>
  <c r="Z90" i="1"/>
  <c r="Y90" i="1"/>
  <c r="AA89" i="1"/>
  <c r="Z89" i="1"/>
  <c r="Y89" i="1"/>
  <c r="AA88" i="1"/>
  <c r="Z88" i="1"/>
  <c r="Y88" i="1"/>
  <c r="AA87" i="1"/>
  <c r="Z87" i="1"/>
  <c r="Y87" i="1"/>
  <c r="AA86" i="1"/>
  <c r="Z86" i="1"/>
  <c r="Y86" i="1"/>
  <c r="AA85" i="1"/>
  <c r="Z85" i="1"/>
  <c r="Y85" i="1"/>
  <c r="AA84" i="1"/>
  <c r="Z84" i="1"/>
  <c r="Y84" i="1"/>
  <c r="AA83" i="1"/>
  <c r="Z83" i="1"/>
  <c r="Y83" i="1"/>
  <c r="AB77" i="1"/>
  <c r="AA77" i="1"/>
  <c r="Z77" i="1"/>
  <c r="Y77" i="1"/>
  <c r="AB76" i="1"/>
  <c r="AA76" i="1"/>
  <c r="Z76" i="1"/>
  <c r="Y76" i="1"/>
  <c r="AB75" i="1"/>
  <c r="AA75" i="1"/>
  <c r="Z75" i="1"/>
  <c r="Y75" i="1"/>
  <c r="AB74" i="1"/>
  <c r="AA74" i="1"/>
  <c r="Z74" i="1"/>
  <c r="Y74" i="1"/>
  <c r="AB73" i="1"/>
  <c r="AA73" i="1"/>
  <c r="Z73" i="1"/>
  <c r="Y73" i="1"/>
  <c r="AB72" i="1"/>
  <c r="AA72" i="1"/>
  <c r="Z72" i="1"/>
  <c r="Y72" i="1"/>
  <c r="AB71" i="1"/>
  <c r="AA71" i="1"/>
  <c r="Z71" i="1"/>
  <c r="Y71" i="1"/>
  <c r="AB70" i="1"/>
  <c r="AA70" i="1"/>
  <c r="Z70" i="1"/>
  <c r="Y70" i="1"/>
  <c r="AB69" i="1"/>
  <c r="AA69" i="1"/>
  <c r="Z69" i="1"/>
  <c r="Y69" i="1"/>
  <c r="AB68" i="1"/>
  <c r="AA68" i="1"/>
  <c r="Z68" i="1"/>
  <c r="Y68" i="1"/>
  <c r="AB67" i="1"/>
  <c r="AA67" i="1"/>
  <c r="Z67" i="1"/>
  <c r="Y67" i="1"/>
  <c r="AB66" i="1"/>
  <c r="AA66" i="1"/>
  <c r="Z66" i="1"/>
  <c r="Y66" i="1"/>
  <c r="AB65" i="1"/>
  <c r="AA65" i="1"/>
  <c r="Z65" i="1"/>
  <c r="Y65" i="1"/>
  <c r="AB64" i="1"/>
  <c r="AA64" i="1"/>
  <c r="Z64" i="1"/>
  <c r="Y64" i="1"/>
  <c r="AB63" i="1"/>
  <c r="AA63" i="1"/>
  <c r="Z63" i="1"/>
  <c r="Y63" i="1"/>
  <c r="AB62" i="1"/>
  <c r="AA62" i="1"/>
  <c r="Z62" i="1"/>
  <c r="Y62" i="1"/>
  <c r="AB61" i="1"/>
  <c r="AA61" i="1"/>
  <c r="Z61" i="1"/>
  <c r="Y61" i="1"/>
  <c r="AB60" i="1"/>
  <c r="AA60" i="1"/>
  <c r="Z60" i="1"/>
  <c r="Y60" i="1"/>
  <c r="AB59" i="1"/>
  <c r="AA59" i="1"/>
  <c r="Z59" i="1"/>
  <c r="Y59" i="1"/>
  <c r="AB58" i="1"/>
  <c r="AA58" i="1"/>
  <c r="Z58" i="1"/>
  <c r="Y58" i="1"/>
  <c r="AB57" i="1"/>
  <c r="AA57" i="1"/>
  <c r="Z57" i="1"/>
  <c r="Y57" i="1"/>
  <c r="AB56" i="1"/>
  <c r="AA56" i="1"/>
  <c r="Z56" i="1"/>
  <c r="Y56" i="1"/>
  <c r="AB55" i="1"/>
  <c r="AA55" i="1"/>
  <c r="Z55" i="1"/>
  <c r="Y55" i="1"/>
  <c r="AB54" i="1"/>
  <c r="AA54" i="1"/>
  <c r="Z54" i="1"/>
  <c r="Y54" i="1"/>
  <c r="AB53" i="1"/>
  <c r="AA53" i="1"/>
  <c r="Z53" i="1"/>
  <c r="Y53" i="1"/>
  <c r="AB52" i="1"/>
  <c r="AA52" i="1"/>
  <c r="Z52" i="1"/>
  <c r="Y52" i="1"/>
  <c r="AB51" i="1"/>
  <c r="AA51" i="1"/>
  <c r="Z51" i="1"/>
  <c r="Y51" i="1"/>
  <c r="X44" i="1"/>
  <c r="Y43" i="1"/>
  <c r="Y42" i="1"/>
  <c r="X42" i="1"/>
  <c r="Y41" i="1"/>
  <c r="X41" i="1"/>
  <c r="Y40" i="1"/>
  <c r="X40" i="1"/>
  <c r="Y39" i="1"/>
  <c r="X39" i="1"/>
  <c r="Y38" i="1"/>
  <c r="X38" i="1"/>
  <c r="Y37" i="1"/>
  <c r="X37" i="1"/>
  <c r="Y36" i="1"/>
  <c r="X36" i="1"/>
  <c r="Y35" i="1"/>
  <c r="X35" i="1"/>
  <c r="Y34" i="1"/>
  <c r="X34" i="1"/>
  <c r="Y33" i="1"/>
  <c r="X33" i="1"/>
  <c r="Y32" i="1"/>
  <c r="X32" i="1"/>
  <c r="Y31" i="1"/>
  <c r="X31" i="1"/>
  <c r="Y30" i="1"/>
  <c r="X30" i="1"/>
  <c r="Y29" i="1"/>
  <c r="X29" i="1"/>
  <c r="Y28" i="1"/>
  <c r="X28" i="1"/>
  <c r="Y27" i="1"/>
  <c r="X27" i="1"/>
  <c r="Y26" i="1"/>
  <c r="X26" i="1"/>
  <c r="Y25" i="1"/>
  <c r="X25" i="1"/>
  <c r="Y24" i="1"/>
  <c r="X24" i="1"/>
  <c r="Y23" i="1"/>
  <c r="X23" i="1"/>
  <c r="Y22" i="1"/>
  <c r="X22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T109" i="1"/>
  <c r="S109" i="1"/>
  <c r="R109" i="1"/>
  <c r="T108" i="1"/>
  <c r="S108" i="1"/>
  <c r="R108" i="1"/>
  <c r="T107" i="1"/>
  <c r="S107" i="1"/>
  <c r="R107" i="1"/>
  <c r="T106" i="1"/>
  <c r="S106" i="1"/>
  <c r="R106" i="1"/>
  <c r="T105" i="1"/>
  <c r="S105" i="1"/>
  <c r="R105" i="1"/>
  <c r="T104" i="1"/>
  <c r="S104" i="1"/>
  <c r="R104" i="1"/>
  <c r="T103" i="1"/>
  <c r="S103" i="1"/>
  <c r="R103" i="1"/>
  <c r="T102" i="1"/>
  <c r="S102" i="1"/>
  <c r="R102" i="1"/>
  <c r="T101" i="1"/>
  <c r="S101" i="1"/>
  <c r="R101" i="1"/>
  <c r="T100" i="1"/>
  <c r="S100" i="1"/>
  <c r="R100" i="1"/>
  <c r="T99" i="1"/>
  <c r="S99" i="1"/>
  <c r="R99" i="1"/>
  <c r="T98" i="1"/>
  <c r="S98" i="1"/>
  <c r="R98" i="1"/>
  <c r="T97" i="1"/>
  <c r="S97" i="1"/>
  <c r="R97" i="1"/>
  <c r="T96" i="1"/>
  <c r="S96" i="1"/>
  <c r="R96" i="1"/>
  <c r="T95" i="1"/>
  <c r="S95" i="1"/>
  <c r="R95" i="1"/>
  <c r="T94" i="1"/>
  <c r="S94" i="1"/>
  <c r="R94" i="1"/>
  <c r="T93" i="1"/>
  <c r="S93" i="1"/>
  <c r="R93" i="1"/>
  <c r="T92" i="1"/>
  <c r="S92" i="1"/>
  <c r="R92" i="1"/>
  <c r="T91" i="1"/>
  <c r="S91" i="1"/>
  <c r="R91" i="1"/>
  <c r="T90" i="1"/>
  <c r="S90" i="1"/>
  <c r="R90" i="1"/>
  <c r="T89" i="1"/>
  <c r="S89" i="1"/>
  <c r="R89" i="1"/>
  <c r="T88" i="1"/>
  <c r="S88" i="1"/>
  <c r="R88" i="1"/>
  <c r="T87" i="1"/>
  <c r="S87" i="1"/>
  <c r="R87" i="1"/>
  <c r="T86" i="1"/>
  <c r="S86" i="1"/>
  <c r="R86" i="1"/>
  <c r="T85" i="1"/>
  <c r="S85" i="1"/>
  <c r="R85" i="1"/>
  <c r="T84" i="1"/>
  <c r="S84" i="1"/>
  <c r="R84" i="1"/>
  <c r="T83" i="1"/>
  <c r="S83" i="1"/>
  <c r="R83" i="1"/>
  <c r="U77" i="1"/>
  <c r="T77" i="1"/>
  <c r="S77" i="1"/>
  <c r="R77" i="1"/>
  <c r="U76" i="1"/>
  <c r="T76" i="1"/>
  <c r="S76" i="1"/>
  <c r="R76" i="1"/>
  <c r="U75" i="1"/>
  <c r="T75" i="1"/>
  <c r="S75" i="1"/>
  <c r="R75" i="1"/>
  <c r="U74" i="1"/>
  <c r="T74" i="1"/>
  <c r="S74" i="1"/>
  <c r="R74" i="1"/>
  <c r="U73" i="1"/>
  <c r="T73" i="1"/>
  <c r="S73" i="1"/>
  <c r="R73" i="1"/>
  <c r="U72" i="1"/>
  <c r="T72" i="1"/>
  <c r="S72" i="1"/>
  <c r="R72" i="1"/>
  <c r="U71" i="1"/>
  <c r="T71" i="1"/>
  <c r="S71" i="1"/>
  <c r="R71" i="1"/>
  <c r="U70" i="1"/>
  <c r="T70" i="1"/>
  <c r="S70" i="1"/>
  <c r="R70" i="1"/>
  <c r="U69" i="1"/>
  <c r="T69" i="1"/>
  <c r="S69" i="1"/>
  <c r="R69" i="1"/>
  <c r="U68" i="1"/>
  <c r="T68" i="1"/>
  <c r="S68" i="1"/>
  <c r="R68" i="1"/>
  <c r="U67" i="1"/>
  <c r="T67" i="1"/>
  <c r="S67" i="1"/>
  <c r="R67" i="1"/>
  <c r="U66" i="1"/>
  <c r="T66" i="1"/>
  <c r="S66" i="1"/>
  <c r="R66" i="1"/>
  <c r="U65" i="1"/>
  <c r="T65" i="1"/>
  <c r="S65" i="1"/>
  <c r="R65" i="1"/>
  <c r="U64" i="1"/>
  <c r="T64" i="1"/>
  <c r="S64" i="1"/>
  <c r="R64" i="1"/>
  <c r="U63" i="1"/>
  <c r="T63" i="1"/>
  <c r="S63" i="1"/>
  <c r="R63" i="1"/>
  <c r="U62" i="1"/>
  <c r="T62" i="1"/>
  <c r="S62" i="1"/>
  <c r="R62" i="1"/>
  <c r="U61" i="1"/>
  <c r="T61" i="1"/>
  <c r="S61" i="1"/>
  <c r="R61" i="1"/>
  <c r="U60" i="1"/>
  <c r="T60" i="1"/>
  <c r="S60" i="1"/>
  <c r="R60" i="1"/>
  <c r="U59" i="1"/>
  <c r="T59" i="1"/>
  <c r="S59" i="1"/>
  <c r="R59" i="1"/>
  <c r="U58" i="1"/>
  <c r="T58" i="1"/>
  <c r="S58" i="1"/>
  <c r="R58" i="1"/>
  <c r="U57" i="1"/>
  <c r="T57" i="1"/>
  <c r="S57" i="1"/>
  <c r="R57" i="1"/>
  <c r="U56" i="1"/>
  <c r="T56" i="1"/>
  <c r="S56" i="1"/>
  <c r="R56" i="1"/>
  <c r="U55" i="1"/>
  <c r="T55" i="1"/>
  <c r="S55" i="1"/>
  <c r="R55" i="1"/>
  <c r="U54" i="1"/>
  <c r="T54" i="1"/>
  <c r="S54" i="1"/>
  <c r="R54" i="1"/>
  <c r="U53" i="1"/>
  <c r="T53" i="1"/>
  <c r="S53" i="1"/>
  <c r="R53" i="1"/>
  <c r="U52" i="1"/>
  <c r="T52" i="1"/>
  <c r="S52" i="1"/>
  <c r="R52" i="1"/>
  <c r="U51" i="1"/>
  <c r="T51" i="1"/>
  <c r="S51" i="1"/>
  <c r="R51" i="1"/>
  <c r="R43" i="1"/>
  <c r="Q44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T18" i="1"/>
  <c r="S18" i="1"/>
  <c r="R18" i="1"/>
  <c r="T17" i="1"/>
  <c r="S17" i="1"/>
  <c r="R17" i="1"/>
  <c r="T16" i="1"/>
  <c r="S16" i="1"/>
  <c r="R16" i="1"/>
  <c r="T15" i="1"/>
  <c r="S15" i="1"/>
  <c r="R15" i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C44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</calcChain>
</file>

<file path=xl/sharedStrings.xml><?xml version="1.0" encoding="utf-8"?>
<sst xmlns="http://schemas.openxmlformats.org/spreadsheetml/2006/main" count="883" uniqueCount="192">
  <si>
    <t>2025/26 TNUoS Tariffs</t>
  </si>
  <si>
    <t>CMP432 2025/26 TNUoS Tariffs with a Global Locational Security Factor of 1</t>
  </si>
  <si>
    <t>impact</t>
  </si>
  <si>
    <t>impact %</t>
  </si>
  <si>
    <t>Demand Locational</t>
  </si>
  <si>
    <t>Zone No.</t>
  </si>
  <si>
    <t>Zone Name</t>
  </si>
  <si>
    <t>HH Gross Demand Zonal Locational Tariff (£/kW)</t>
  </si>
  <si>
    <t>NHH Demand Zonal Locational Tariff (p/kWh)</t>
  </si>
  <si>
    <t>Embedded Export Tariff (£/kW)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</si>
  <si>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</si>
  <si>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</si>
  <si>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</si>
  <si>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</si>
  <si>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</si>
  <si>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</si>
  <si>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</si>
  <si>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</si>
  <si>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</si>
  <si>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</si>
  <si>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</si>
  <si>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</si>
  <si>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</si>
  <si>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</si>
  <si>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TDR</t>
  </si>
  <si>
    <t>TDR Band</t>
  </si>
  <si>
    <t>TDR Tariff (£/(site annum))</t>
  </si>
  <si>
    <t>TDR Tariff £/(Site Day)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</si>
  <si>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</si>
  <si>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</si>
  <si>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</si>
  <si>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</si>
  <si>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</si>
  <si>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</si>
  <si>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</si>
  <si>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</si>
  <si>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</si>
  <si>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</si>
  <si>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</si>
  <si>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</si>
  <si>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</si>
  <si>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</si>
  <si>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</si>
  <si>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</si>
  <si>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</si>
  <si>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</si>
  <si>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</si>
  <si>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</si>
  <si>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</si>
  <si>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Unmetered demand</t>
  </si>
  <si>
    <t>p/kWh</t>
  </si>
  <si>
    <t>UMS</t>
  </si>
  <si>
    <t>Generation - Wider Tariff Elements</t>
  </si>
  <si>
    <t>Peak Security (£/kW)</t>
  </si>
  <si>
    <t>Year Round Shared (£/kW)</t>
  </si>
  <si>
    <t>Year Round Not Shared (£/kW)</t>
  </si>
  <si>
    <t>Adjustment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</si>
  <si>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</si>
  <si>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</si>
  <si>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</si>
  <si>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</si>
  <si>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</si>
  <si>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</si>
  <si>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</si>
  <si>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</si>
  <si>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</si>
  <si>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</si>
  <si>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</si>
  <si>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</si>
  <si>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</si>
  <si>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</si>
  <si>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</si>
  <si>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</si>
  <si>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</si>
  <si>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</si>
  <si>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</si>
  <si>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</si>
  <si>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</si>
  <si>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</si>
  <si>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</si>
  <si>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</si>
  <si>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</si>
  <si>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</si>
  <si>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</si>
  <si>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Generation - Wider Tariff Examples</t>
  </si>
  <si>
    <t>Conventional</t>
  </si>
  <si>
    <t>Carbon</t>
  </si>
  <si>
    <t>Low Carbon</t>
  </si>
  <si>
    <t>Intermittent</t>
  </si>
  <si>
    <t>Generation - Local Circuit Tariffs</t>
  </si>
  <si>
    <t>Substation</t>
  </si>
  <si>
    <t>Local Circuit Tariff (£/kW)</t>
  </si>
  <si>
    <t>Aberdeen Bay</t>
  </si>
  <si>
    <t>Aberarder</t>
  </si>
  <si>
    <t>Aigas</t>
  </si>
  <si>
    <t>An Suidhe</t>
  </si>
  <si>
    <t>Arecleoch</t>
  </si>
  <si>
    <t>Ayrshire Grid Collector</t>
  </si>
  <si>
    <t>Beinneun Wind Farm</t>
  </si>
  <si>
    <t>Benbrack</t>
  </si>
  <si>
    <t>Bhlaraidh Wind Farm</t>
  </si>
  <si>
    <t>Black Hill</t>
  </si>
  <si>
    <t>BlackCraig Wind Farm</t>
  </si>
  <si>
    <t>Black Law</t>
  </si>
  <si>
    <t>BlackLaw Extension</t>
  </si>
  <si>
    <t>Broken Cross</t>
  </si>
  <si>
    <t>Cumberhead Collector</t>
  </si>
  <si>
    <t>Clyde (North)</t>
  </si>
  <si>
    <t>Clyde (South)</t>
  </si>
  <si>
    <t>Coalburn BESS</t>
  </si>
  <si>
    <t>Corriegarth</t>
  </si>
  <si>
    <t>Corriemoillie</t>
  </si>
  <si>
    <t>Coryton</t>
  </si>
  <si>
    <t>Achruach</t>
  </si>
  <si>
    <t>Creag Riabhach</t>
  </si>
  <si>
    <t>Cruachan</t>
  </si>
  <si>
    <t>Culligran</t>
  </si>
  <si>
    <t>Cumberhead West</t>
  </si>
  <si>
    <t>Deanie</t>
  </si>
  <si>
    <t>Dersalloch</t>
  </si>
  <si>
    <t>Dinorwig</t>
  </si>
  <si>
    <t>Douglas North</t>
  </si>
  <si>
    <t>Dorenell</t>
  </si>
  <si>
    <t>Dunlaw Extension</t>
  </si>
  <si>
    <t>Dunhill</t>
  </si>
  <si>
    <t>Dunmaglass</t>
  </si>
  <si>
    <t>Edinbane</t>
  </si>
  <si>
    <t>Enoch Hill</t>
  </si>
  <si>
    <t>Ewe Hill</t>
  </si>
  <si>
    <t>Farr</t>
  </si>
  <si>
    <t>Fallago</t>
  </si>
  <si>
    <t>Faw Side</t>
  </si>
  <si>
    <t>Fernoch</t>
  </si>
  <si>
    <t>Ffestiniogg</t>
  </si>
  <si>
    <t>Fife Grid Services</t>
  </si>
  <si>
    <t>Finlarig</t>
  </si>
  <si>
    <t>Foyers</t>
  </si>
  <si>
    <t>Galawhistle</t>
  </si>
  <si>
    <t>Glendoe</t>
  </si>
  <si>
    <t>Glenglass</t>
  </si>
  <si>
    <t>Glen Kyllachy</t>
  </si>
  <si>
    <t>Gordonbush</t>
  </si>
  <si>
    <t>Griffin Wind</t>
  </si>
  <si>
    <t>Hadyard Hill</t>
  </si>
  <si>
    <t>Harestanes</t>
  </si>
  <si>
    <t>Hartlepool</t>
  </si>
  <si>
    <t>Hunterston</t>
  </si>
  <si>
    <t>Invergarry</t>
  </si>
  <si>
    <t>Kergord</t>
  </si>
  <si>
    <t>Kilgallioch</t>
  </si>
  <si>
    <t>Kilmorack</t>
  </si>
  <si>
    <t>Kilmarnock BESS</t>
  </si>
  <si>
    <t>Kype Muir</t>
  </si>
  <si>
    <t>Langage</t>
  </si>
  <si>
    <t>Limekilns</t>
  </si>
  <si>
    <t>Lochay</t>
  </si>
  <si>
    <t>Luichart</t>
  </si>
  <si>
    <t>Mark Hill</t>
  </si>
  <si>
    <t>Marchwood</t>
  </si>
  <si>
    <t>Middleton</t>
  </si>
  <si>
    <t>Middle Muir</t>
  </si>
  <si>
    <t xml:space="preserve">Millennium Wind </t>
  </si>
  <si>
    <t>Mossford</t>
  </si>
  <si>
    <t>Nant</t>
  </si>
  <si>
    <t>Necton</t>
  </si>
  <si>
    <t>Rhigos</t>
  </si>
  <si>
    <t>Rocksavage</t>
  </si>
  <si>
    <t>Saltend</t>
  </si>
  <si>
    <t>Sandy Knowe</t>
  </si>
  <si>
    <t>Sanquhar II</t>
  </si>
  <si>
    <t>Scoop Hill</t>
  </si>
  <si>
    <t>St Fergus Mobil</t>
  </si>
  <si>
    <t>South Humber Bank</t>
  </si>
  <si>
    <t>Shepherds Rig</t>
  </si>
  <si>
    <t>Spalding</t>
  </si>
  <si>
    <t>Stranoch</t>
  </si>
  <si>
    <t>Strathbrora</t>
  </si>
  <si>
    <t>Stronelairg</t>
  </si>
  <si>
    <t>Strathy Wind</t>
  </si>
  <si>
    <t>Wester Dod</t>
  </si>
  <si>
    <t>Whitelee</t>
  </si>
  <si>
    <t>Whitelee Extension</t>
  </si>
  <si>
    <t>2025/26 TNUoS Revenue split</t>
  </si>
  <si>
    <t>Baseline Global Locational Security Factor 1.76</t>
  </si>
  <si>
    <t>CMP432 Global Locational Security Factor 1</t>
  </si>
  <si>
    <t>change</t>
  </si>
  <si>
    <t>Revenue from Generation  (£m)</t>
  </si>
  <si>
    <t>Revenue from Demand  (£m)</t>
  </si>
  <si>
    <t>wider generation revenue by zone inc adjusment</t>
  </si>
  <si>
    <t>Baseline Global Locational Security Factor 1.76
£m</t>
  </si>
  <si>
    <t>CMP432 Global Locational Security Factor 1
£m</t>
  </si>
  <si>
    <t>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</si>
</sst>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_)"/>
    <numFmt numFmtId="165" formatCode="0.000000"/>
    <numFmt numFmtId="166" formatCode="0.000000_)"/>
    <numFmt numFmtId="167" formatCode="#,##0.0000"/>
    <numFmt numFmtId="168" formatCode="_-* #,##0.000000_-;\-* #,##0.000000_-;_-* &quot;-&quot;??_-;_-@_-"/>
    <numFmt numFmtId="169" formatCode="0.0%"/>
  </numFmts>
  <fonts count="10">
    <font>
      <sz val="10"/>
      <name val="Arial"/>
    </font>
    <font>
      <sz val="12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50"/>
      <name val="Arial"/>
      <family val="2"/>
    </font>
    <font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auto="1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auto="1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0" fontId="3" fillId="0" borderId="0" xfId="0" applyFont="1"/>
    <xf numFmtId="0" fontId="4" fillId="2" borderId="1" xfId="3" applyFont="1" applyFill="1" applyBorder="1" applyProtection="1">
      <protection hidden="1"/>
    </xf>
    <xf numFmtId="0" fontId="3" fillId="0" borderId="2" xfId="3" applyFont="1" applyBorder="1" applyProtection="1">
      <protection hidden="1"/>
    </xf>
    <xf numFmtId="0" fontId="3" fillId="0" borderId="2" xfId="3" applyFont="1" applyBorder="1" applyAlignment="1" applyProtection="1">
      <alignment horizontal="center" wrapText="1"/>
      <protection hidden="1"/>
    </xf>
    <xf numFmtId="2" fontId="3" fillId="0" borderId="2" xfId="3" applyNumberFormat="1" applyFont="1" applyBorder="1" applyAlignment="1" applyProtection="1">
      <alignment horizontal="center" wrapText="1"/>
      <protection hidden="1"/>
    </xf>
    <xf numFmtId="0" fontId="5" fillId="3" borderId="3" xfId="3" applyFont="1" applyFill="1" applyBorder="1" applyAlignment="1" applyProtection="1">
      <alignment vertical="center"/>
      <protection hidden="1"/>
    </xf>
    <xf numFmtId="0" fontId="5" fillId="3" borderId="4" xfId="3" applyFont="1" applyFill="1" applyBorder="1" applyAlignment="1" applyProtection="1">
      <alignment vertical="center"/>
      <protection hidden="1"/>
    </xf>
    <xf numFmtId="0" fontId="5" fillId="3" borderId="4" xfId="3" applyFont="1" applyFill="1" applyBorder="1" applyAlignment="1" applyProtection="1">
      <alignment horizontal="center" vertical="center" wrapText="1"/>
      <protection hidden="1"/>
    </xf>
    <xf numFmtId="2" fontId="5" fillId="3" borderId="4" xfId="3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3" applyNumberFormat="1" applyFont="1" applyBorder="1" applyAlignment="1" applyProtection="1">
      <alignment horizontal="left"/>
      <protection hidden="1"/>
    </xf>
    <xf numFmtId="165" fontId="3" fillId="0" borderId="5" xfId="3" applyNumberFormat="1" applyFont="1" applyBorder="1" applyAlignment="1" applyProtection="1">
      <alignment horizontal="center"/>
      <protection hidden="1"/>
    </xf>
    <xf numFmtId="164" fontId="3" fillId="0" borderId="6" xfId="3" applyNumberFormat="1" applyFont="1" applyBorder="1" applyAlignment="1" applyProtection="1">
      <alignment horizontal="left"/>
      <protection hidden="1"/>
    </xf>
    <xf numFmtId="165" fontId="0" fillId="0" borderId="0" xfId="0" applyNumberFormat="1"/>
    <xf numFmtId="9" fontId="0" fillId="0" borderId="0" xfId="2" applyFont="1"/>
    <xf numFmtId="3" fontId="3" fillId="0" borderId="0" xfId="0" applyNumberFormat="1" applyFont="1"/>
    <xf numFmtId="167" fontId="3" fillId="0" borderId="0" xfId="0" applyNumberFormat="1" applyFont="1"/>
    <xf numFmtId="9" fontId="3" fillId="0" borderId="0" xfId="2" applyFont="1" applyProtection="1">
      <protection hidden="1"/>
    </xf>
    <xf numFmtId="2" fontId="3" fillId="0" borderId="0" xfId="2" applyNumberFormat="1" applyFont="1" applyAlignment="1" applyProtection="1">
      <alignment horizontal="center"/>
      <protection hidden="1"/>
    </xf>
    <xf numFmtId="0" fontId="3" fillId="0" borderId="0" xfId="3" applyFont="1" applyProtection="1">
      <protection hidden="1"/>
    </xf>
    <xf numFmtId="165" fontId="3" fillId="0" borderId="0" xfId="3" applyNumberFormat="1" applyFont="1" applyAlignment="1" applyProtection="1">
      <alignment horizontal="center"/>
      <protection hidden="1"/>
    </xf>
    <xf numFmtId="2" fontId="3" fillId="0" borderId="5" xfId="3" applyNumberFormat="1" applyFont="1" applyBorder="1" applyAlignment="1" applyProtection="1">
      <alignment horizontal="left"/>
      <protection hidden="1"/>
    </xf>
    <xf numFmtId="166" fontId="3" fillId="0" borderId="5" xfId="3" applyNumberFormat="1" applyFont="1" applyBorder="1" applyAlignment="1" applyProtection="1">
      <alignment horizontal="left"/>
      <protection hidden="1"/>
    </xf>
    <xf numFmtId="0" fontId="3" fillId="0" borderId="0" xfId="3" applyFont="1" applyAlignment="1" applyProtection="1">
      <alignment horizontal="right"/>
      <protection hidden="1"/>
    </xf>
    <xf numFmtId="164" fontId="4" fillId="2" borderId="4" xfId="3" applyNumberFormat="1" applyFont="1" applyFill="1" applyBorder="1" applyProtection="1">
      <protection hidden="1"/>
    </xf>
    <xf numFmtId="2" fontId="3" fillId="0" borderId="0" xfId="3" applyNumberFormat="1" applyFont="1" applyProtection="1">
      <protection hidden="1"/>
    </xf>
    <xf numFmtId="9" fontId="5" fillId="4" borderId="9" xfId="2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43" fontId="0" fillId="0" borderId="0" xfId="1" applyFont="1"/>
    <xf numFmtId="168" fontId="0" fillId="0" borderId="0" xfId="1" applyNumberFormat="1" applyFont="1"/>
    <xf numFmtId="0" fontId="0" fillId="0" borderId="12" xfId="0" applyBorder="1" applyAlignment="1">
      <alignment vertical="center" wrapText="1"/>
    </xf>
    <xf numFmtId="166" fontId="0" fillId="0" borderId="13" xfId="1" applyNumberFormat="1" applyFont="1" applyBorder="1" applyAlignment="1">
      <alignment horizontal="center" vertical="center"/>
    </xf>
    <xf numFmtId="43" fontId="6" fillId="0" borderId="0" xfId="1" applyFont="1"/>
    <xf numFmtId="0" fontId="0" fillId="0" borderId="14" xfId="0" applyBorder="1"/>
    <xf numFmtId="166" fontId="0" fillId="0" borderId="15" xfId="1" applyNumberFormat="1" applyFont="1" applyBorder="1" applyAlignment="1">
      <alignment horizontal="center" vertical="center"/>
    </xf>
    <xf numFmtId="9" fontId="3" fillId="0" borderId="5" xfId="2" applyFont="1" applyBorder="1" applyAlignment="1" applyProtection="1">
      <alignment horizontal="center"/>
      <protection hidden="1"/>
    </xf>
    <xf numFmtId="9" fontId="3" fillId="0" borderId="5" xfId="2" applyFont="1" applyBorder="1" applyAlignment="1" applyProtection="1">
      <alignment horizontal="left"/>
      <protection hidden="1"/>
    </xf>
    <xf numFmtId="9" fontId="0" fillId="0" borderId="13" xfId="2" applyFont="1" applyBorder="1" applyAlignment="1">
      <alignment horizontal="center" vertical="center"/>
    </xf>
    <xf numFmtId="164" fontId="5" fillId="0" borderId="17" xfId="3" applyNumberFormat="1" applyFont="1" applyBorder="1" applyAlignment="1" applyProtection="1">
      <alignment horizontal="center" wrapText="1"/>
      <protection hidden="1"/>
    </xf>
    <xf numFmtId="43" fontId="3" fillId="0" borderId="18" xfId="1" applyBorder="1" applyProtection="1">
      <protection hidden="1"/>
    </xf>
    <xf numFmtId="0" fontId="5" fillId="0" borderId="10" xfId="3" applyFont="1" applyBorder="1" applyProtection="1">
      <protection hidden="1"/>
    </xf>
    <xf numFmtId="0" fontId="5" fillId="0" borderId="18" xfId="3" applyFont="1" applyBorder="1" applyProtection="1">
      <protection hidden="1"/>
    </xf>
    <xf numFmtId="164" fontId="5" fillId="0" borderId="18" xfId="3" applyNumberFormat="1" applyFont="1" applyBorder="1" applyAlignment="1" applyProtection="1">
      <alignment horizontal="center" wrapText="1"/>
      <protection hidden="1"/>
    </xf>
    <xf numFmtId="43" fontId="0" fillId="0" borderId="0" xfId="0" applyNumberFormat="1"/>
    <xf numFmtId="169" fontId="0" fillId="0" borderId="0" xfId="2" applyNumberFormat="1" applyFont="1"/>
    <xf numFmtId="164" fontId="3" fillId="3" borderId="3" xfId="3" applyNumberFormat="1" applyFont="1" applyFill="1" applyBorder="1" applyProtection="1">
      <protection hidden="1"/>
    </xf>
    <xf numFmtId="164" fontId="3" fillId="3" borderId="11" xfId="3" applyNumberFormat="1" applyFont="1" applyFill="1" applyBorder="1" applyProtection="1">
      <protection hidden="1"/>
    </xf>
    <xf numFmtId="164" fontId="5" fillId="3" borderId="11" xfId="3" applyNumberFormat="1" applyFont="1" applyFill="1" applyBorder="1" applyAlignment="1" applyProtection="1">
      <alignment horizontal="center"/>
      <protection hidden="1"/>
    </xf>
    <xf numFmtId="164" fontId="7" fillId="3" borderId="3" xfId="3" applyNumberFormat="1" applyFont="1" applyFill="1" applyBorder="1" applyAlignment="1" applyProtection="1">
      <alignment horizontal="center"/>
      <protection hidden="1"/>
    </xf>
    <xf numFmtId="0" fontId="7" fillId="3" borderId="3" xfId="3" applyFont="1" applyFill="1" applyBorder="1" applyAlignment="1" applyProtection="1">
      <alignment horizontal="center"/>
      <protection locked="0"/>
    </xf>
    <xf numFmtId="164" fontId="8" fillId="0" borderId="20" xfId="3" applyNumberFormat="1" applyFont="1" applyBorder="1" applyAlignment="1" applyProtection="1">
      <alignment horizontal="center"/>
      <protection hidden="1"/>
    </xf>
    <xf numFmtId="0" fontId="9" fillId="0" borderId="20" xfId="3" applyFont="1" applyBorder="1" applyProtection="1">
      <protection locked="0"/>
    </xf>
    <xf numFmtId="164" fontId="7" fillId="0" borderId="21" xfId="3" applyNumberFormat="1" applyFont="1" applyBorder="1" applyAlignment="1" applyProtection="1">
      <alignment horizontal="center"/>
      <protection hidden="1"/>
    </xf>
    <xf numFmtId="0" fontId="7" fillId="0" borderId="21" xfId="3" applyFont="1" applyBorder="1" applyProtection="1">
      <protection locked="0"/>
    </xf>
    <xf numFmtId="0" fontId="3" fillId="3" borderId="3" xfId="3" applyFont="1" applyFill="1" applyBorder="1" applyProtection="1">
      <protection locked="0"/>
    </xf>
    <xf numFmtId="0" fontId="5" fillId="3" borderId="11" xfId="3" applyFont="1" applyFill="1" applyBorder="1" applyAlignment="1" applyProtection="1">
      <alignment horizontal="center"/>
      <protection locked="0"/>
    </xf>
    <xf numFmtId="4" fontId="0" fillId="0" borderId="0" xfId="0" applyNumberFormat="1"/>
    <xf numFmtId="4" fontId="0" fillId="0" borderId="23" xfId="0" applyNumberFormat="1" applyBorder="1"/>
    <xf numFmtId="4" fontId="0" fillId="0" borderId="24" xfId="0" applyNumberFormat="1" applyBorder="1"/>
    <xf numFmtId="4" fontId="0" fillId="0" borderId="18" xfId="0" applyNumberFormat="1" applyBorder="1"/>
    <xf numFmtId="2" fontId="5" fillId="3" borderId="18" xfId="3" applyNumberFormat="1" applyFont="1" applyFill="1" applyBorder="1" applyAlignment="1" applyProtection="1">
      <alignment horizontal="center" vertical="center" wrapText="1"/>
      <protection hidden="1"/>
    </xf>
    <xf numFmtId="166" fontId="5" fillId="3" borderId="18" xfId="3" applyNumberFormat="1" applyFont="1" applyFill="1" applyBorder="1" applyAlignment="1" applyProtection="1">
      <alignment horizontal="center" vertical="center" wrapText="1"/>
      <protection hidden="1"/>
    </xf>
    <xf numFmtId="9" fontId="5" fillId="3" borderId="18" xfId="2" applyFont="1" applyFill="1" applyBorder="1" applyAlignment="1" applyProtection="1">
      <alignment horizontal="center" vertical="center" wrapText="1"/>
      <protection hidden="1"/>
    </xf>
    <xf numFmtId="0" fontId="5" fillId="3" borderId="19" xfId="3" applyFont="1" applyFill="1" applyBorder="1" applyAlignment="1" applyProtection="1">
      <alignment horizontal="left" vertical="center" wrapText="1"/>
      <protection hidden="1"/>
    </xf>
    <xf numFmtId="2" fontId="5" fillId="3" borderId="19" xfId="3" applyNumberFormat="1" applyFont="1" applyFill="1" applyBorder="1" applyAlignment="1" applyProtection="1">
      <alignment horizontal="center" vertical="center" wrapText="1"/>
      <protection hidden="1"/>
    </xf>
    <xf numFmtId="9" fontId="5" fillId="4" borderId="19" xfId="2" applyFont="1" applyFill="1" applyBorder="1" applyAlignment="1">
      <alignment horizontal="center"/>
    </xf>
    <xf numFmtId="4" fontId="0" fillId="0" borderId="25" xfId="0" applyNumberFormat="1" applyBorder="1"/>
    <xf numFmtId="4" fontId="0" fillId="0" borderId="26" xfId="0" applyNumberFormat="1" applyBorder="1"/>
    <xf numFmtId="164" fontId="3" fillId="0" borderId="27" xfId="3" applyNumberFormat="1" applyFont="1" applyBorder="1" applyAlignment="1" applyProtection="1">
      <alignment horizontal="center"/>
      <protection hidden="1"/>
    </xf>
    <xf numFmtId="0" fontId="0" fillId="0" borderId="5" xfId="1" applyNumberFormat="1" applyFont="1" applyBorder="1" applyAlignment="1">
      <alignment horizontal="center"/>
    </xf>
    <xf numFmtId="0" fontId="0" fillId="0" borderId="5" xfId="0" applyBorder="1"/>
    <xf numFmtId="166" fontId="0" fillId="0" borderId="5" xfId="1" applyNumberFormat="1" applyFont="1" applyBorder="1" applyAlignment="1">
      <alignment horizontal="center"/>
    </xf>
    <xf numFmtId="9" fontId="0" fillId="0" borderId="5" xfId="2" applyFont="1" applyBorder="1" applyAlignment="1">
      <alignment horizontal="center"/>
    </xf>
    <xf numFmtId="168" fontId="0" fillId="0" borderId="5" xfId="1" applyNumberFormat="1" applyFont="1" applyBorder="1"/>
    <xf numFmtId="9" fontId="0" fillId="0" borderId="5" xfId="2" applyFont="1" applyBorder="1"/>
    <xf numFmtId="0" fontId="0" fillId="0" borderId="28" xfId="0" applyBorder="1" applyAlignment="1">
      <alignment vertical="center" wrapText="1"/>
    </xf>
    <xf numFmtId="166" fontId="0" fillId="0" borderId="29" xfId="1" applyNumberFormat="1" applyFont="1" applyBorder="1" applyAlignment="1">
      <alignment horizontal="center" vertical="center"/>
    </xf>
    <xf numFmtId="9" fontId="0" fillId="0" borderId="29" xfId="2" applyFont="1" applyBorder="1" applyAlignment="1">
      <alignment horizontal="center" vertical="center"/>
    </xf>
    <xf numFmtId="0" fontId="0" fillId="5" borderId="28" xfId="0" applyFill="1" applyBorder="1" applyAlignment="1">
      <alignment vertical="center" wrapText="1"/>
    </xf>
    <xf numFmtId="0" fontId="0" fillId="0" borderId="28" xfId="0" applyBorder="1"/>
    <xf numFmtId="0" fontId="0" fillId="0" borderId="30" xfId="0" applyBorder="1"/>
    <xf numFmtId="166" fontId="0" fillId="0" borderId="31" xfId="1" applyNumberFormat="1" applyFont="1" applyBorder="1" applyAlignment="1">
      <alignment horizontal="center" vertical="center"/>
    </xf>
    <xf numFmtId="9" fontId="0" fillId="0" borderId="31" xfId="2" applyFont="1" applyBorder="1" applyAlignment="1">
      <alignment horizontal="center" vertical="center"/>
    </xf>
    <xf numFmtId="4" fontId="0" fillId="0" borderId="32" xfId="0" applyNumberFormat="1" applyBorder="1"/>
    <xf numFmtId="4" fontId="0" fillId="0" borderId="33" xfId="0" applyNumberFormat="1" applyBorder="1"/>
    <xf numFmtId="0" fontId="5" fillId="3" borderId="19" xfId="3" applyFont="1" applyFill="1" applyBorder="1" applyAlignment="1" applyProtection="1">
      <alignment horizontal="left" vertical="center" wrapText="1"/>
      <protection hidden="1"/>
    </xf>
    <xf numFmtId="0" fontId="5" fillId="3" borderId="9" xfId="3" applyFont="1" applyFill="1" applyBorder="1" applyAlignment="1" applyProtection="1">
      <alignment horizontal="left" vertical="center" wrapText="1"/>
      <protection hidden="1"/>
    </xf>
    <xf numFmtId="0" fontId="5" fillId="3" borderId="10" xfId="3" applyFont="1" applyFill="1" applyBorder="1" applyAlignment="1" applyProtection="1">
      <alignment horizontal="left" vertical="center" wrapText="1"/>
      <protection hidden="1"/>
    </xf>
    <xf numFmtId="164" fontId="4" fillId="2" borderId="16" xfId="3" applyNumberFormat="1" applyFont="1" applyFill="1" applyBorder="1" applyAlignment="1" applyProtection="1">
      <alignment horizontal="left"/>
      <protection hidden="1"/>
    </xf>
    <xf numFmtId="164" fontId="4" fillId="2" borderId="8" xfId="3" applyNumberFormat="1" applyFont="1" applyFill="1" applyBorder="1" applyAlignment="1" applyProtection="1">
      <alignment horizontal="left"/>
      <protection hidden="1"/>
    </xf>
    <xf numFmtId="164" fontId="2" fillId="2" borderId="0" xfId="3" applyNumberFormat="1" applyFont="1" applyFill="1" applyAlignment="1" applyProtection="1">
      <alignment horizontal="left"/>
      <protection hidden="1"/>
    </xf>
    <xf numFmtId="164" fontId="5" fillId="3" borderId="19" xfId="3" applyNumberFormat="1" applyFont="1" applyFill="1" applyBorder="1" applyAlignment="1" applyProtection="1">
      <alignment horizontal="left" vertical="center" wrapText="1"/>
      <protection hidden="1"/>
    </xf>
    <xf numFmtId="164" fontId="5" fillId="3" borderId="9" xfId="3" applyNumberFormat="1" applyFont="1" applyFill="1" applyBorder="1" applyAlignment="1" applyProtection="1">
      <alignment horizontal="left" vertical="center" wrapText="1"/>
      <protection hidden="1"/>
    </xf>
    <xf numFmtId="164" fontId="5" fillId="3" borderId="10" xfId="3" applyNumberFormat="1" applyFont="1" applyFill="1" applyBorder="1" applyAlignment="1" applyProtection="1">
      <alignment horizontal="left" vertical="center" wrapText="1"/>
      <protection hidden="1"/>
    </xf>
    <xf numFmtId="2" fontId="5" fillId="3" borderId="19" xfId="3" applyNumberFormat="1" applyFont="1" applyFill="1" applyBorder="1" applyAlignment="1" applyProtection="1">
      <alignment horizontal="center" vertical="center" wrapText="1"/>
      <protection hidden="1"/>
    </xf>
    <xf numFmtId="2" fontId="5" fillId="3" borderId="9" xfId="3" applyNumberFormat="1" applyFont="1" applyFill="1" applyBorder="1" applyAlignment="1" applyProtection="1">
      <alignment horizontal="center" vertical="center" wrapText="1"/>
      <protection hidden="1"/>
    </xf>
    <xf numFmtId="2" fontId="5" fillId="3" borderId="10" xfId="3" applyNumberFormat="1" applyFont="1" applyFill="1" applyBorder="1" applyAlignment="1" applyProtection="1">
      <alignment horizontal="center" vertical="center" wrapText="1"/>
      <protection hidden="1"/>
    </xf>
    <xf numFmtId="164" fontId="2" fillId="2" borderId="0" xfId="3" applyNumberFormat="1" applyFont="1" applyFill="1" applyAlignment="1" applyProtection="1">
      <alignment horizontal="center"/>
      <protection hidden="1"/>
    </xf>
    <xf numFmtId="164" fontId="5" fillId="6" borderId="22" xfId="3" applyNumberFormat="1" applyFont="1" applyFill="1" applyBorder="1" applyAlignment="1" applyProtection="1">
      <alignment horizontal="center" vertical="center" wrapText="1"/>
      <protection hidden="1"/>
    </xf>
    <xf numFmtId="164" fontId="5" fillId="6" borderId="7" xfId="3" applyNumberFormat="1" applyFont="1" applyFill="1" applyBorder="1" applyAlignment="1" applyProtection="1">
      <alignment horizontal="center" vertical="center" wrapText="1"/>
      <protection hidden="1"/>
    </xf>
    <xf numFmtId="164" fontId="5" fillId="6" borderId="19" xfId="3" applyNumberFormat="1" applyFont="1" applyFill="1" applyBorder="1" applyAlignment="1" applyProtection="1">
      <alignment horizontal="center" vertical="center" wrapText="1"/>
      <protection hidden="1"/>
    </xf>
    <xf numFmtId="164" fontId="5" fillId="6" borderId="9" xfId="3" applyNumberFormat="1" applyFont="1" applyFill="1" applyBorder="1" applyAlignment="1" applyProtection="1">
      <alignment horizontal="center" vertical="center" wrapText="1"/>
      <protection hidden="1"/>
    </xf>
    <xf numFmtId="164" fontId="4" fillId="2" borderId="11" xfId="3" applyNumberFormat="1" applyFont="1" applyFill="1" applyBorder="1" applyAlignment="1" applyProtection="1">
      <alignment horizontal="center"/>
      <protection hidden="1"/>
    </xf>
    <xf numFmtId="164" fontId="4" fillId="2" borderId="0" xfId="3" applyNumberFormat="1" applyFont="1" applyFill="1" applyAlignment="1" applyProtection="1">
      <alignment horizontal="center"/>
      <protection hidden="1"/>
    </xf>
    <xf numFmtId="164" fontId="3" fillId="0" borderId="34" xfId="3" applyNumberFormat="1" applyFont="1" applyBorder="1" applyAlignment="1" applyProtection="1">
      <alignment horizontal="center"/>
      <protection hidden="1"/>
    </xf>
    <xf numFmtId="165" fontId="3" fillId="0" borderId="35" xfId="3" applyNumberFormat="1" applyFont="1" applyBorder="1" applyAlignment="1" applyProtection="1">
      <alignment horizontal="center"/>
      <protection hidden="1"/>
    </xf>
    <xf numFmtId="9" fontId="3" fillId="0" borderId="35" xfId="2" applyFont="1" applyBorder="1" applyAlignment="1" applyProtection="1">
      <alignment horizontal="center"/>
      <protection hidden="1"/>
    </xf>
    <xf numFmtId="164" fontId="3" fillId="0" borderId="36" xfId="3" applyNumberFormat="1" applyFont="1" applyBorder="1" applyAlignment="1" applyProtection="1">
      <alignment horizontal="center"/>
      <protection hidden="1"/>
    </xf>
    <xf numFmtId="164" fontId="3" fillId="0" borderId="37" xfId="3" applyNumberFormat="1" applyFont="1" applyBorder="1" applyAlignment="1" applyProtection="1">
      <alignment horizontal="left"/>
      <protection hidden="1"/>
    </xf>
    <xf numFmtId="165" fontId="3" fillId="0" borderId="38" xfId="3" applyNumberFormat="1" applyFont="1" applyBorder="1" applyAlignment="1" applyProtection="1">
      <alignment horizontal="center"/>
      <protection hidden="1"/>
    </xf>
    <xf numFmtId="9" fontId="3" fillId="0" borderId="38" xfId="2" applyFont="1" applyBorder="1" applyAlignment="1" applyProtection="1">
      <alignment horizontal="center"/>
      <protection hidden="1"/>
    </xf>
    <xf numFmtId="166" fontId="3" fillId="0" borderId="39" xfId="3" applyNumberFormat="1" applyFont="1" applyBorder="1" applyAlignment="1" applyProtection="1">
      <alignment horizontal="left"/>
      <protection hidden="1"/>
    </xf>
    <xf numFmtId="9" fontId="3" fillId="0" borderId="39" xfId="2" applyFont="1" applyBorder="1" applyAlignment="1" applyProtection="1">
      <alignment horizontal="left"/>
      <protection hidden="1"/>
    </xf>
    <xf numFmtId="164" fontId="3" fillId="0" borderId="39" xfId="3" applyNumberFormat="1" applyFont="1" applyBorder="1" applyAlignment="1" applyProtection="1">
      <alignment horizontal="left"/>
      <protection hidden="1"/>
    </xf>
    <xf numFmtId="166" fontId="3" fillId="0" borderId="37" xfId="3" applyNumberFormat="1" applyFont="1" applyBorder="1" applyAlignment="1" applyProtection="1">
      <alignment horizontal="left"/>
      <protection hidden="1"/>
    </xf>
    <xf numFmtId="9" fontId="3" fillId="0" borderId="37" xfId="2" applyFont="1" applyBorder="1" applyAlignment="1" applyProtection="1">
      <alignment horizontal="left"/>
      <protection hidden="1"/>
    </xf>
    <xf numFmtId="0" fontId="0" fillId="0" borderId="39" xfId="1" applyNumberFormat="1" applyFont="1" applyBorder="1" applyAlignment="1">
      <alignment horizontal="center"/>
    </xf>
    <xf numFmtId="0" fontId="0" fillId="0" borderId="39" xfId="0" applyBorder="1"/>
    <xf numFmtId="166" fontId="0" fillId="0" borderId="39" xfId="1" applyNumberFormat="1" applyFont="1" applyBorder="1" applyAlignment="1">
      <alignment horizontal="center"/>
    </xf>
    <xf numFmtId="9" fontId="0" fillId="0" borderId="39" xfId="2" applyFont="1" applyBorder="1" applyAlignment="1">
      <alignment horizontal="center"/>
    </xf>
    <xf numFmtId="0" fontId="0" fillId="0" borderId="37" xfId="1" applyNumberFormat="1" applyFont="1" applyBorder="1" applyAlignment="1">
      <alignment horizontal="center"/>
    </xf>
    <xf numFmtId="0" fontId="0" fillId="0" borderId="37" xfId="0" applyBorder="1"/>
    <xf numFmtId="166" fontId="0" fillId="0" borderId="37" xfId="1" applyNumberFormat="1" applyFont="1" applyBorder="1" applyAlignment="1">
      <alignment horizontal="center"/>
    </xf>
    <xf numFmtId="9" fontId="0" fillId="0" borderId="37" xfId="2" applyFont="1" applyBorder="1" applyAlignment="1">
      <alignment horizontal="center"/>
    </xf>
    <xf numFmtId="168" fontId="0" fillId="0" borderId="39" xfId="1" applyNumberFormat="1" applyFont="1" applyBorder="1"/>
    <xf numFmtId="9" fontId="0" fillId="0" borderId="39" xfId="2" applyFont="1" applyBorder="1"/>
    <xf numFmtId="168" fontId="0" fillId="0" borderId="37" xfId="1" applyNumberFormat="1" applyFont="1" applyBorder="1"/>
    <xf numFmtId="9" fontId="0" fillId="0" borderId="37" xfId="2" applyFont="1" applyBorder="1"/>
    <xf numFmtId="164" fontId="8" fillId="0" borderId="40" xfId="3" applyNumberFormat="1" applyFont="1" applyBorder="1" applyAlignment="1" applyProtection="1">
      <alignment horizontal="center"/>
      <protection hidden="1"/>
    </xf>
    <xf numFmtId="0" fontId="9" fillId="0" borderId="40" xfId="3" applyFont="1" applyBorder="1" applyProtection="1">
      <protection locked="0"/>
    </xf>
    <xf numFmtId="164" fontId="8" fillId="0" borderId="41" xfId="3" applyNumberFormat="1" applyFont="1" applyBorder="1" applyAlignment="1" applyProtection="1">
      <alignment horizontal="center"/>
      <protection hidden="1"/>
    </xf>
    <xf numFmtId="0" fontId="9" fillId="0" borderId="41" xfId="3" applyFont="1" applyBorder="1" applyProtection="1">
      <protection locked="0"/>
    </xf>
    <xf numFmtId="4" fontId="0" fillId="0" borderId="42" xfId="0" applyNumberFormat="1" applyBorder="1"/>
    <xf numFmtId="4" fontId="0" fillId="0" borderId="43" xfId="0" applyNumberFormat="1" applyBorder="1"/>
  </cellXfs>
  <cellStyles count="4">
    <cellStyle name="Comma" xfId="1" builtinId="3"/>
    <cellStyle name="Normal" xfId="0" builtinId="0"/>
    <cellStyle name="Normal_Template WILKS Tariff Model" xfId="3" xr:uid="{A21E7084-401C-4FCD-8DF8-3C57BD6629DA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Year Round Shared Tariff</a:t>
            </a:r>
          </a:p>
        </c:rich>
      </c:tx>
      <c:layout>
        <c:manualLayout>
          <c:xMode val="edge"/>
          <c:yMode val="edge"/>
          <c:x val="0.4272598383435961"/>
          <c:y val="3.916609073528224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 1.76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'Tariffs impacts'!$E$51:$E$77</c:f>
              <c:numCache>
                <c:formatCode>0.000000_)</c:formatCode>
                <c:ptCount val="27"/>
                <c:pt idx="0">
                  <c:v>23.984031000000002</c:v>
                </c:pt>
                <c:pt idx="1">
                  <c:v>15.929791</c:v>
                </c:pt>
                <c:pt idx="2">
                  <c:v>22.514052</c:v>
                </c:pt>
                <c:pt idx="3">
                  <c:v>22.514052</c:v>
                </c:pt>
                <c:pt idx="4">
                  <c:v>18.746946000000001</c:v>
                </c:pt>
                <c:pt idx="5">
                  <c:v>18.544108999999999</c:v>
                </c:pt>
                <c:pt idx="6">
                  <c:v>16.940215999999999</c:v>
                </c:pt>
                <c:pt idx="7">
                  <c:v>16.940215999999999</c:v>
                </c:pt>
                <c:pt idx="8">
                  <c:v>16.426608999999999</c:v>
                </c:pt>
                <c:pt idx="9">
                  <c:v>15.567886</c:v>
                </c:pt>
                <c:pt idx="10">
                  <c:v>15.567886</c:v>
                </c:pt>
                <c:pt idx="11">
                  <c:v>11.225338000000001</c:v>
                </c:pt>
                <c:pt idx="12">
                  <c:v>7.7839919999999996</c:v>
                </c:pt>
                <c:pt idx="13">
                  <c:v>7.7839919999999996</c:v>
                </c:pt>
                <c:pt idx="14">
                  <c:v>3.9711989999999999</c:v>
                </c:pt>
                <c:pt idx="15">
                  <c:v>1.556608</c:v>
                </c:pt>
                <c:pt idx="16">
                  <c:v>2.7229420000000002</c:v>
                </c:pt>
                <c:pt idx="17">
                  <c:v>2.7217060000000002</c:v>
                </c:pt>
                <c:pt idx="18">
                  <c:v>0.76706300000000005</c:v>
                </c:pt>
                <c:pt idx="19">
                  <c:v>-9.9299350000000004</c:v>
                </c:pt>
                <c:pt idx="20">
                  <c:v>-10.828977999999999</c:v>
                </c:pt>
                <c:pt idx="21">
                  <c:v>1.794081</c:v>
                </c:pt>
                <c:pt idx="22">
                  <c:v>1.794081</c:v>
                </c:pt>
                <c:pt idx="23">
                  <c:v>1.794081</c:v>
                </c:pt>
                <c:pt idx="24">
                  <c:v>-4.3926910000000001</c:v>
                </c:pt>
                <c:pt idx="25">
                  <c:v>-6.3791609999999999</c:v>
                </c:pt>
                <c:pt idx="26">
                  <c:v>-12.517022000000001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F6-4F01-878D-0F95C65BC4B5}"/>
            </c:ext>
          </c:extLst>
        </c:ser>
        <c:ser>
          <c:idx val="1"/>
          <c:order val="1"/>
          <c:tx>
            <c:v>SF 1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val>
            <c:numRef>
              <c:f>'Tariffs impacts'!$L$51:$L$77</c:f>
              <c:numCache>
                <c:formatCode>0.000000_)</c:formatCode>
                <c:ptCount val="27"/>
                <c:pt idx="0">
                  <c:v>13.62729</c:v>
                </c:pt>
                <c:pt idx="1">
                  <c:v>9.0510179999999991</c:v>
                </c:pt>
                <c:pt idx="2">
                  <c:v>12.792075000000001</c:v>
                </c:pt>
                <c:pt idx="3">
                  <c:v>12.792075000000001</c:v>
                </c:pt>
                <c:pt idx="4">
                  <c:v>10.651674</c:v>
                </c:pt>
                <c:pt idx="5">
                  <c:v>10.536424999999999</c:v>
                </c:pt>
                <c:pt idx="6">
                  <c:v>9.6251219999999993</c:v>
                </c:pt>
                <c:pt idx="7">
                  <c:v>9.6251219999999993</c:v>
                </c:pt>
                <c:pt idx="8">
                  <c:v>9.3332999999999995</c:v>
                </c:pt>
                <c:pt idx="9">
                  <c:v>8.8453900000000001</c:v>
                </c:pt>
                <c:pt idx="10">
                  <c:v>8.8453900000000001</c:v>
                </c:pt>
                <c:pt idx="11">
                  <c:v>6.3780330000000003</c:v>
                </c:pt>
                <c:pt idx="12">
                  <c:v>4.4227230000000004</c:v>
                </c:pt>
                <c:pt idx="13">
                  <c:v>4.4227230000000004</c:v>
                </c:pt>
                <c:pt idx="14">
                  <c:v>2.2563629999999999</c:v>
                </c:pt>
                <c:pt idx="15">
                  <c:v>0.884436</c:v>
                </c:pt>
                <c:pt idx="16">
                  <c:v>1.547126</c:v>
                </c:pt>
                <c:pt idx="17">
                  <c:v>1.546424</c:v>
                </c:pt>
                <c:pt idx="18">
                  <c:v>0.43583100000000002</c:v>
                </c:pt>
                <c:pt idx="19">
                  <c:v>-5.6420089999999998</c:v>
                </c:pt>
                <c:pt idx="20">
                  <c:v>-6.1528280000000004</c:v>
                </c:pt>
                <c:pt idx="21">
                  <c:v>1.0193639999999999</c:v>
                </c:pt>
                <c:pt idx="22">
                  <c:v>1.0193639999999999</c:v>
                </c:pt>
                <c:pt idx="23">
                  <c:v>1.0193639999999999</c:v>
                </c:pt>
                <c:pt idx="24">
                  <c:v>-2.4958469999999999</c:v>
                </c:pt>
                <c:pt idx="25">
                  <c:v>-3.6245229999999999</c:v>
                </c:pt>
                <c:pt idx="26">
                  <c:v>-7.1119440000000003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F6-4F01-878D-0F95C65B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8455072"/>
        <c:axId val="739043040"/>
      </c:lineChart>
      <c:catAx>
        <c:axId val="1428455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Generation Zone</a:t>
                </a:r>
              </a:p>
            </c:rich>
          </c:tx>
          <c:layout>
            <c:manualLayout>
              <c:xMode val="edge"/>
              <c:yMode val="edge"/>
              <c:x val="0.42211228668015544"/>
              <c:y val="0.54829598534389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043040"/>
        <c:crosses val="autoZero"/>
        <c:auto val="1"/>
        <c:lblAlgn val="ctr"/>
        <c:lblOffset val="100"/>
        <c:noMultiLvlLbl val="0"/>
      </c:catAx>
      <c:valAx>
        <c:axId val="73904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£/kW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455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Impact of reducing the SF to 1</a:t>
            </a:r>
          </a:p>
          <a:p>
            <a:pPr>
              <a:defRPr/>
            </a:pPr>
            <a:r>
              <a:rPr lang="en-GB"/>
              <a:t>Tariff</a:t>
            </a:r>
            <a:r>
              <a:rPr lang="en-GB" baseline="0"/>
              <a:t> change for an intermittent generator with a 45% ALF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216926556255622E-2"/>
          <c:y val="2.4853730421537514E-2"/>
          <c:w val="0.91612693908564591"/>
          <c:h val="0.899370677875098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'Tariffs impacts'!$T$83:$T$109</c:f>
              <c:numCache>
                <c:formatCode>_-* #,##0.000000_-;\-* #,##0.000000_-;_-* "-"??_-;_-@_-</c:formatCode>
                <c:ptCount val="27"/>
                <c:pt idx="0">
                  <c:v>-10.533341450000002</c:v>
                </c:pt>
                <c:pt idx="1">
                  <c:v>-8.968255850000002</c:v>
                </c:pt>
                <c:pt idx="2">
                  <c:v>-9.7696236499999998</c:v>
                </c:pt>
                <c:pt idx="3">
                  <c:v>-9.6092246500000016</c:v>
                </c:pt>
                <c:pt idx="4">
                  <c:v>-7.5633104000000024</c:v>
                </c:pt>
                <c:pt idx="5">
                  <c:v>-7.4401638000000023</c:v>
                </c:pt>
                <c:pt idx="6">
                  <c:v>-10.776196300000002</c:v>
                </c:pt>
                <c:pt idx="7">
                  <c:v>-6.4565333000000038</c:v>
                </c:pt>
                <c:pt idx="8">
                  <c:v>-6.2201280500000031</c:v>
                </c:pt>
                <c:pt idx="9">
                  <c:v>-5.8848412000000021</c:v>
                </c:pt>
                <c:pt idx="10">
                  <c:v>-3.4797001999999999</c:v>
                </c:pt>
                <c:pt idx="11">
                  <c:v>-3.4940442500000009</c:v>
                </c:pt>
                <c:pt idx="12">
                  <c:v>-1.4863000499999988</c:v>
                </c:pt>
                <c:pt idx="13">
                  <c:v>-0.33464004999999952</c:v>
                </c:pt>
                <c:pt idx="14">
                  <c:v>0.67004379999999975</c:v>
                </c:pt>
                <c:pt idx="15">
                  <c:v>1.4482145999999998</c:v>
                </c:pt>
                <c:pt idx="16">
                  <c:v>1.2215748</c:v>
                </c:pt>
                <c:pt idx="17">
                  <c:v>1.2218150999999999</c:v>
                </c:pt>
                <c:pt idx="18">
                  <c:v>1.6016375999999999</c:v>
                </c:pt>
                <c:pt idx="19">
                  <c:v>3.6826067</c:v>
                </c:pt>
                <c:pt idx="20">
                  <c:v>3.8573074999999992</c:v>
                </c:pt>
                <c:pt idx="21">
                  <c:v>5.8021283500000012</c:v>
                </c:pt>
                <c:pt idx="22">
                  <c:v>4.0022363499999996</c:v>
                </c:pt>
                <c:pt idx="23">
                  <c:v>1.4044173499999999</c:v>
                </c:pt>
                <c:pt idx="24">
                  <c:v>2.6066197999999998</c:v>
                </c:pt>
                <c:pt idx="25">
                  <c:v>2.9926270999999991</c:v>
                </c:pt>
                <c:pt idx="26">
                  <c:v>4.1853251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D-42EC-A54A-FD4F52792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5014704"/>
        <c:axId val="905016624"/>
      </c:barChart>
      <c:catAx>
        <c:axId val="905014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Generation Zone</a:t>
                </a:r>
              </a:p>
            </c:rich>
          </c:tx>
          <c:layout>
            <c:manualLayout>
              <c:xMode val="edge"/>
              <c:yMode val="edge"/>
              <c:x val="0.41927071776147534"/>
              <c:y val="0.32922142414375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016624"/>
        <c:crosses val="autoZero"/>
        <c:auto val="1"/>
        <c:lblAlgn val="ctr"/>
        <c:lblOffset val="100"/>
        <c:noMultiLvlLbl val="0"/>
      </c:catAx>
      <c:valAx>
        <c:axId val="90501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Wider</a:t>
                </a:r>
                <a:r>
                  <a:rPr lang="en-GB" baseline="0"/>
                  <a:t> Tariff Change £/kW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014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locational impact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Secutity Factor of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'Tariffs impacts'!$C$5:$C$18</c:f>
              <c:strCache>
                <c:ptCount val="14"/>
                <c:pt idx="0">
                  <c:v>Northern Scotland</c:v>
                </c:pt>
                <c:pt idx="1">
                  <c:v>Southern Scotland</c:v>
                </c:pt>
                <c:pt idx="2">
                  <c:v>Northern</c:v>
                </c:pt>
                <c:pt idx="3">
                  <c:v>North West</c:v>
                </c:pt>
                <c:pt idx="4">
                  <c:v>Yorkshire</c:v>
                </c:pt>
                <c:pt idx="5">
                  <c:v>N Wales &amp; Mersey</c:v>
                </c:pt>
                <c:pt idx="6">
                  <c:v>East Midlands</c:v>
                </c:pt>
                <c:pt idx="7">
                  <c:v>Midlands</c:v>
                </c:pt>
                <c:pt idx="8">
                  <c:v>Eastern</c:v>
                </c:pt>
                <c:pt idx="9">
                  <c:v>South Wales</c:v>
                </c:pt>
                <c:pt idx="10">
                  <c:v>South East</c:v>
                </c:pt>
                <c:pt idx="11">
                  <c:v>London</c:v>
                </c:pt>
                <c:pt idx="12">
                  <c:v>Southern</c:v>
                </c:pt>
                <c:pt idx="13">
                  <c:v>South Western</c:v>
                </c:pt>
              </c:strCache>
            </c:strRef>
          </c:cat>
          <c:val>
            <c:numRef>
              <c:f>'Tariffs impacts'!$K$5:$K$18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1.699408</c:v>
                </c:pt>
                <c:pt idx="8">
                  <c:v>0.63110500000000003</c:v>
                </c:pt>
                <c:pt idx="9">
                  <c:v>3.911956</c:v>
                </c:pt>
                <c:pt idx="10">
                  <c:v>3.16377</c:v>
                </c:pt>
                <c:pt idx="11">
                  <c:v>4.2075829999999996</c:v>
                </c:pt>
                <c:pt idx="12">
                  <c:v>4.3012350000000001</c:v>
                </c:pt>
                <c:pt idx="13">
                  <c:v>5.7517250000000004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8-4D90-B3F8-9A886BE5D204}"/>
            </c:ext>
          </c:extLst>
        </c:ser>
        <c:ser>
          <c:idx val="1"/>
          <c:order val="1"/>
          <c:tx>
            <c:v>Baseline 1.76 Security Factor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'Tariffs impacts'!$C$5:$C$18</c:f>
              <c:strCache>
                <c:ptCount val="14"/>
                <c:pt idx="0">
                  <c:v>Northern Scotland</c:v>
                </c:pt>
                <c:pt idx="1">
                  <c:v>Southern Scotland</c:v>
                </c:pt>
                <c:pt idx="2">
                  <c:v>Northern</c:v>
                </c:pt>
                <c:pt idx="3">
                  <c:v>North West</c:v>
                </c:pt>
                <c:pt idx="4">
                  <c:v>Yorkshire</c:v>
                </c:pt>
                <c:pt idx="5">
                  <c:v>N Wales &amp; Mersey</c:v>
                </c:pt>
                <c:pt idx="6">
                  <c:v>East Midlands</c:v>
                </c:pt>
                <c:pt idx="7">
                  <c:v>Midlands</c:v>
                </c:pt>
                <c:pt idx="8">
                  <c:v>Eastern</c:v>
                </c:pt>
                <c:pt idx="9">
                  <c:v>South Wales</c:v>
                </c:pt>
                <c:pt idx="10">
                  <c:v>South East</c:v>
                </c:pt>
                <c:pt idx="11">
                  <c:v>London</c:v>
                </c:pt>
                <c:pt idx="12">
                  <c:v>Southern</c:v>
                </c:pt>
                <c:pt idx="13">
                  <c:v>South Western</c:v>
                </c:pt>
              </c:strCache>
            </c:strRef>
          </c:cat>
          <c:val>
            <c:numRef>
              <c:f>'Tariffs impacts'!$D$5:$D$18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2.990958</c:v>
                </c:pt>
                <c:pt idx="8">
                  <c:v>1.1107450000000001</c:v>
                </c:pt>
                <c:pt idx="9">
                  <c:v>6.8850429999999996</c:v>
                </c:pt>
                <c:pt idx="10">
                  <c:v>5.5682349999999996</c:v>
                </c:pt>
                <c:pt idx="11">
                  <c:v>7.4053449999999996</c:v>
                </c:pt>
                <c:pt idx="12">
                  <c:v>7.5701739999999997</c:v>
                </c:pt>
                <c:pt idx="13">
                  <c:v>10.123037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18-4D90-B3F8-9A886BE5D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9367120"/>
        <c:axId val="1429362800"/>
      </c:lineChart>
      <c:catAx>
        <c:axId val="142936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362800"/>
        <c:crosses val="autoZero"/>
        <c:auto val="1"/>
        <c:lblAlgn val="ctr"/>
        <c:lblOffset val="100"/>
        <c:noMultiLvlLbl val="0"/>
      </c:catAx>
      <c:valAx>
        <c:axId val="142936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HH £/kW Tariff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36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change in wider generation revenue by zone inc adjusment</a:t>
            </a:r>
          </a:p>
        </c:rich>
      </c:tx>
      <c:layout>
        <c:manualLayout>
          <c:xMode val="edge"/>
          <c:yMode val="edge"/>
          <c:x val="0.29926392585073208"/>
          <c:y val="3.7745139163540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867605834984912E-2"/>
          <c:y val="3.3240740740740737E-2"/>
          <c:w val="0.90957683860945948"/>
          <c:h val="0.915833333333333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'Revenue impacts'!$G$17:$G$43</c:f>
              <c:numCache>
                <c:formatCode>#,##0.00</c:formatCode>
                <c:ptCount val="27"/>
                <c:pt idx="0">
                  <c:v>-33.933176491011615</c:v>
                </c:pt>
                <c:pt idx="1">
                  <c:v>-14.050320408072086</c:v>
                </c:pt>
                <c:pt idx="2">
                  <c:v>-4.5498847923386148</c:v>
                </c:pt>
                <c:pt idx="3">
                  <c:v>-0.38377945147281733</c:v>
                </c:pt>
                <c:pt idx="4">
                  <c:v>-10.98360921407707</c:v>
                </c:pt>
                <c:pt idx="5">
                  <c:v>-0.58969750850150748</c:v>
                </c:pt>
                <c:pt idx="6">
                  <c:v>-1.7563043715158368</c:v>
                </c:pt>
                <c:pt idx="7">
                  <c:v>-0.70458185205125634</c:v>
                </c:pt>
                <c:pt idx="8">
                  <c:v>-0.33092286507208479</c:v>
                </c:pt>
                <c:pt idx="9">
                  <c:v>-18.677945094153188</c:v>
                </c:pt>
                <c:pt idx="10">
                  <c:v>-16.987785818178374</c:v>
                </c:pt>
                <c:pt idx="11">
                  <c:v>-1.2237336197831503</c:v>
                </c:pt>
                <c:pt idx="12">
                  <c:v>-8.8263644758010358</c:v>
                </c:pt>
                <c:pt idx="13">
                  <c:v>-4.0366013989955309</c:v>
                </c:pt>
                <c:pt idx="14">
                  <c:v>2.1685631601514928</c:v>
                </c:pt>
                <c:pt idx="15">
                  <c:v>7.7344141366040251</c:v>
                </c:pt>
                <c:pt idx="16">
                  <c:v>8.0399086266067172</c:v>
                </c:pt>
                <c:pt idx="17">
                  <c:v>10.853075951552668</c:v>
                </c:pt>
                <c:pt idx="18">
                  <c:v>-1.2020657067192717</c:v>
                </c:pt>
                <c:pt idx="19">
                  <c:v>2.8350351375915199</c:v>
                </c:pt>
                <c:pt idx="20">
                  <c:v>2.1600315975183135</c:v>
                </c:pt>
                <c:pt idx="21">
                  <c:v>3.5294447716234179</c:v>
                </c:pt>
                <c:pt idx="22">
                  <c:v>0.422130581581104</c:v>
                </c:pt>
                <c:pt idx="23">
                  <c:v>15.534362400315029</c:v>
                </c:pt>
                <c:pt idx="24">
                  <c:v>6.9150804918921729</c:v>
                </c:pt>
                <c:pt idx="25">
                  <c:v>7.8668589196030174</c:v>
                </c:pt>
                <c:pt idx="26">
                  <c:v>3.3379558160027849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5-4883-B965-C5BDC9748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6591184"/>
        <c:axId val="656591664"/>
      </c:barChart>
      <c:catAx>
        <c:axId val="656591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Generation zone</a:t>
                </a:r>
              </a:p>
            </c:rich>
          </c:tx>
          <c:layout>
            <c:manualLayout>
              <c:xMode val="edge"/>
              <c:yMode val="edge"/>
              <c:x val="0.43357773875826505"/>
              <c:y val="0.291038962595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591664"/>
        <c:crosses val="autoZero"/>
        <c:auto val="1"/>
        <c:lblAlgn val="ctr"/>
        <c:lblOffset val="100"/>
        <c:noMultiLvlLbl val="0"/>
      </c:catAx>
      <c:valAx>
        <c:axId val="65659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591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434340</xdr:colOff>
      <xdr:row>30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CC9544-0320-4AA5-B17A-EB0173881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15</xdr:col>
      <xdr:colOff>388620</xdr:colOff>
      <xdr:row>56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634FC7-B971-46D8-A98E-C8C81BBE3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58</xdr:row>
      <xdr:rowOff>0</xdr:rowOff>
    </xdr:from>
    <xdr:to>
      <xdr:col>15</xdr:col>
      <xdr:colOff>198120</xdr:colOff>
      <xdr:row>85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21EACE-994C-4FA7-829A-176920766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87</xdr:row>
      <xdr:rowOff>38100</xdr:rowOff>
    </xdr:from>
    <xdr:to>
      <xdr:col>15</xdr:col>
      <xdr:colOff>213360</xdr:colOff>
      <xdr:row>117</xdr:row>
      <xdr:rowOff>15240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ED56C7-AD12-42C5-9E16-B9F599E47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32%20security%20factor\CMP432%20Copy%20of%20202526%20Final%20Tariff%20Model.xlsm" TargetMode="External"/><Relationship Id="rId1" Type="http://schemas.openxmlformats.org/officeDocument/2006/relationships/externalLinkPath" Target="file:///X:\Charging%20Model%20and%20FY%20Tariffs\Code%20Mods%20&amp;%20Ofgem%20Analysis\CMP432%20security%20factor\CMP432%20Copy%20of%20202526%20Final%20Tariff%20Mode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Forecast Control"/>
      <sheetName val="Model Control"/>
      <sheetName val="Output"/>
      <sheetName val="Connection map"/>
      <sheetName val="TxNetwork"/>
      <sheetName val="Final Tariffs"/>
      <sheetName val="Diversity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Report"/>
      <sheetName val="NPEA"/>
      <sheetName val="CMP3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EB679-A876-4040-A722-7C25451A4C89}">
  <sheetPr codeName="Sheet5">
    <tabColor theme="0" tint="-4.9989318521683403E-2"/>
    <pageSetUpPr fitToPage="1"/>
  </sheetPr>
  <dimension ref="B1:AX204"/>
  <sheetViews>
    <sheetView tabSelected="1" topLeftCell="A66" zoomScale="60" zoomScaleNormal="60" workbookViewId="0"/>
  </sheetViews>
  <sheetFormatPr defaultRowHeight="12.75"/>
  <cols>
    <col min="1" max="1" width="1.85546875" customWidth="1"/>
    <col min="2" max="2" width="22.140625" customWidth="1"/>
    <col min="3" max="3" width="35.85546875" customWidth="1"/>
    <col min="4" max="4" width="17.140625" customWidth="1"/>
    <col min="5" max="5" width="18.5703125" customWidth="1"/>
    <col min="6" max="6" width="18.85546875" customWidth="1"/>
    <col min="7" max="7" width="18.5703125" customWidth="1"/>
    <col min="8" max="8" width="10.42578125" customWidth="1"/>
    <col min="9" max="9" width="22.140625" customWidth="1"/>
    <col min="10" max="10" width="35.85546875" customWidth="1"/>
    <col min="11" max="11" width="17.140625" customWidth="1"/>
    <col min="12" max="12" width="18.5703125" customWidth="1"/>
    <col min="13" max="13" width="18.85546875" customWidth="1"/>
    <col min="14" max="14" width="18.5703125" customWidth="1"/>
    <col min="15" max="15" width="14.85546875" customWidth="1"/>
    <col min="16" max="16" width="22.140625" customWidth="1"/>
    <col min="17" max="17" width="35.85546875" customWidth="1"/>
    <col min="18" max="18" width="17.140625" customWidth="1"/>
    <col min="19" max="19" width="18.5703125" customWidth="1"/>
    <col min="20" max="20" width="18.85546875" customWidth="1"/>
    <col min="21" max="21" width="18.5703125" customWidth="1"/>
    <col min="22" max="22" width="9.85546875" customWidth="1"/>
    <col min="23" max="23" width="22.140625" customWidth="1"/>
    <col min="24" max="24" width="35.85546875" customWidth="1"/>
    <col min="25" max="25" width="17.140625" customWidth="1"/>
    <col min="26" max="26" width="18.5703125" customWidth="1"/>
    <col min="27" max="27" width="18.85546875" customWidth="1"/>
    <col min="28" max="28" width="18.5703125" customWidth="1"/>
    <col min="29" max="29" width="12.5703125" customWidth="1"/>
    <col min="30" max="32" width="11.85546875" customWidth="1"/>
    <col min="33" max="33" width="10.5703125" customWidth="1"/>
    <col min="35" max="36" width="20.85546875" bestFit="1" customWidth="1"/>
    <col min="37" max="37" width="20.140625" bestFit="1" customWidth="1"/>
    <col min="38" max="39" width="20.85546875" bestFit="1" customWidth="1"/>
    <col min="40" max="40" width="12.85546875" customWidth="1"/>
    <col min="41" max="41" width="16.85546875" customWidth="1"/>
    <col min="42" max="42" width="11.42578125" customWidth="1"/>
    <col min="43" max="44" width="12.42578125" bestFit="1" customWidth="1"/>
    <col min="45" max="45" width="11.140625" bestFit="1" customWidth="1"/>
  </cols>
  <sheetData>
    <row r="1" spans="2:28" ht="18">
      <c r="B1" s="91" t="s">
        <v>0</v>
      </c>
      <c r="C1" s="91"/>
      <c r="D1" s="91"/>
      <c r="E1" s="91"/>
      <c r="F1" s="91"/>
      <c r="G1" s="91"/>
      <c r="I1" s="91" t="s">
        <v>1</v>
      </c>
      <c r="J1" s="91"/>
      <c r="K1" s="91"/>
      <c r="L1" s="91"/>
      <c r="M1" s="91"/>
      <c r="N1" s="91"/>
      <c r="P1" s="91" t="s">
        <v>2</v>
      </c>
      <c r="Q1" s="91"/>
      <c r="R1" s="91"/>
      <c r="S1" s="91"/>
      <c r="T1" s="91"/>
      <c r="U1" s="91"/>
      <c r="W1" s="91" t="s">
        <v>3</v>
      </c>
      <c r="X1" s="91"/>
      <c r="Y1" s="91"/>
      <c r="Z1" s="91"/>
      <c r="AA1" s="91"/>
      <c r="AB1" s="91"/>
    </row>
    <row r="2" spans="2:28" ht="13.5" thickBot="1"/>
    <row r="3" spans="2:28" ht="13.5" thickBot="1">
      <c r="B3" s="2" t="s">
        <v>4</v>
      </c>
      <c r="C3" s="3"/>
      <c r="D3" s="4"/>
      <c r="E3" s="5"/>
      <c r="G3" s="1"/>
      <c r="I3" s="2" t="s">
        <v>4</v>
      </c>
      <c r="J3" s="3"/>
      <c r="K3" s="4"/>
      <c r="L3" s="5"/>
      <c r="N3" s="1"/>
      <c r="P3" s="2" t="s">
        <v>4</v>
      </c>
      <c r="Q3" s="3"/>
      <c r="R3" s="4"/>
      <c r="S3" s="5"/>
      <c r="U3" s="1"/>
      <c r="W3" s="2" t="s">
        <v>4</v>
      </c>
      <c r="X3" s="3"/>
      <c r="Y3" s="4"/>
      <c r="Z3" s="5"/>
      <c r="AB3" s="1"/>
    </row>
    <row r="4" spans="2:28" ht="51.75" thickBot="1">
      <c r="B4" s="6" t="s">
        <v>5</v>
      </c>
      <c r="C4" s="7" t="s">
        <v>6</v>
      </c>
      <c r="D4" s="8" t="s">
        <v>7</v>
      </c>
      <c r="E4" s="8" t="s">
        <v>8</v>
      </c>
      <c r="F4" s="9" t="s">
        <v>9</v>
      </c>
      <c r="G4" s="1"/>
      <c r="I4" s="6" t="s">
        <v>5</v>
      </c>
      <c r="J4" s="7" t="s">
        <v>6</v>
      </c>
      <c r="K4" s="8" t="s">
        <v>7</v>
      </c>
      <c r="L4" s="8" t="s">
        <v>8</v>
      </c>
      <c r="M4" s="9" t="s">
        <v>9</v>
      </c>
      <c r="N4" s="1"/>
      <c r="P4" s="6" t="s">
        <v>5</v>
      </c>
      <c r="Q4" s="7" t="s">
        <v>6</v>
      </c>
      <c r="R4" s="8" t="s">
        <v>7</v>
      </c>
      <c r="S4" s="8" t="s">
        <v>8</v>
      </c>
      <c r="T4" s="9" t="s">
        <v>9</v>
      </c>
      <c r="U4" s="1"/>
      <c r="W4" s="6" t="s">
        <v>5</v>
      </c>
      <c r="X4" s="7" t="s">
        <v>6</v>
      </c>
      <c r="Y4" s="8" t="s">
        <v>7</v>
      </c>
      <c r="Z4" s="8" t="s">
        <v>8</v>
      </c>
      <c r="AA4" s="9" t="s">
        <v>9</v>
      </c>
      <c r="AB4" s="1"/>
    </row>
    <row r="5" spans="2:28">
      <c r="B5" s="69">
        <v>1</v>
      </c>
      <c r="C5" s="10" t="s">
        <v>10</v>
      </c>
      <c r="D5" s="11">
        <v>0</v>
      </c>
      <c r="E5" s="11">
        <v>0</v>
      </c>
      <c r="F5" s="11">
        <v>0</v>
      </c>
      <c r="G5" s="1"/>
      <c r="I5" s="69">
        <v>1</v>
      </c>
      <c r="J5" s="10" t="s">
        <v>10</v>
      </c>
      <c r="K5" s="11">
        <v>0</v>
      </c>
      <c r="L5" s="11">
        <v>0</v>
      </c>
      <c r="M5" s="11">
        <v>0</v>
      </c>
      <c r="N5" s="1"/>
      <c r="P5" s="69">
        <v>1</v>
      </c>
      <c r="Q5" s="10" t="s">
        <v>10</v>
      </c>
      <c r="R5" s="11">
        <f>K5-D5</f>
        <v>0</v>
      </c>
      <c r="S5" s="11">
        <f t="shared" ref="S5:S18" si="0">L5-E5</f>
        <v>0</v>
      </c>
      <c r="T5" s="11">
        <f t="shared" ref="T5:T18" si="1">M5-F5</f>
        <v>0</v>
      </c>
      <c r="U5" s="1"/>
      <c r="W5" s="69">
        <v>1</v>
      </c>
      <c r="X5" s="10" t="s">
        <v>10</v>
      </c>
      <c r="Y5" s="36">
        <f>IFERROR(R5/D5,0)</f>
        <v>0</v>
      </c>
      <c r="Z5" s="36">
        <f t="shared" ref="Z5:Z18" si="2">IFERROR(S5/E5,0)</f>
        <v>0</v>
      </c>
      <c r="AA5" s="36">
        <f t="shared" ref="AA5:AA18" si="3">IFERROR(T5/F5,0)</f>
        <v>0</v>
      </c>
      <c r="AB5" s="1"/>
    </row>
    <row r="6" spans="2:28">
      <c r="B6" s="105">
        <v>2</v>
      </c>
      <c r="C6" s="12" t="s">
        <v>11</v>
      </c>
      <c r="D6" s="106">
        <v>0</v>
      </c>
      <c r="E6" s="106">
        <v>0</v>
      </c>
      <c r="F6" s="106">
        <v>0</v>
      </c>
      <c r="G6" s="1"/>
      <c r="I6" s="105">
        <v>2</v>
      </c>
      <c r="J6" s="12" t="s">
        <v>11</v>
      </c>
      <c r="K6" s="106">
        <v>0</v>
      </c>
      <c r="L6" s="106">
        <v>0</v>
      </c>
      <c r="M6" s="106">
        <v>0</v>
      </c>
      <c r="N6" s="1"/>
      <c r="P6" s="105">
        <v>2</v>
      </c>
      <c r="Q6" s="12" t="s">
        <v>11</v>
      </c>
      <c r="R6" s="106">
        <f t="shared" ref="R6:R18" si="4">K6-D6</f>
        <v>0</v>
      </c>
      <c r="S6" s="106">
        <f t="shared" si="0"/>
        <v>0</v>
      </c>
      <c r="T6" s="106">
        <f t="shared" si="1"/>
        <v>0</v>
      </c>
      <c r="U6" s="1"/>
      <c r="W6" s="105">
        <v>2</v>
      </c>
      <c r="X6" s="12" t="s">
        <v>11</v>
      </c>
      <c r="Y6" s="107">
        <f t="shared" ref="Y6:Y18" si="5">IFERROR(R6/D6,0)</f>
        <v>0</v>
      </c>
      <c r="Z6" s="107">
        <f t="shared" si="2"/>
        <v>0</v>
      </c>
      <c r="AA6" s="107">
        <f t="shared" si="3"/>
        <v>0</v>
      </c>
      <c r="AB6" s="1"/>
    </row>
    <row r="7" spans="2:28">
      <c r="B7" s="105">
        <v>3</v>
      </c>
      <c r="C7" s="12" t="s">
        <v>12</v>
      </c>
      <c r="D7" s="106">
        <v>0</v>
      </c>
      <c r="E7" s="106">
        <v>0</v>
      </c>
      <c r="F7" s="106">
        <v>0</v>
      </c>
      <c r="G7" s="1"/>
      <c r="I7" s="105">
        <v>3</v>
      </c>
      <c r="J7" s="12" t="s">
        <v>12</v>
      </c>
      <c r="K7" s="106">
        <v>0</v>
      </c>
      <c r="L7" s="106">
        <v>0</v>
      </c>
      <c r="M7" s="106">
        <v>0</v>
      </c>
      <c r="N7" s="1"/>
      <c r="P7" s="105">
        <v>3</v>
      </c>
      <c r="Q7" s="12" t="s">
        <v>12</v>
      </c>
      <c r="R7" s="106">
        <f t="shared" si="4"/>
        <v>0</v>
      </c>
      <c r="S7" s="106">
        <f t="shared" si="0"/>
        <v>0</v>
      </c>
      <c r="T7" s="106">
        <f t="shared" si="1"/>
        <v>0</v>
      </c>
      <c r="U7" s="1"/>
      <c r="W7" s="105">
        <v>3</v>
      </c>
      <c r="X7" s="12" t="s">
        <v>12</v>
      </c>
      <c r="Y7" s="107">
        <f t="shared" si="5"/>
        <v>0</v>
      </c>
      <c r="Z7" s="107">
        <f t="shared" si="2"/>
        <v>0</v>
      </c>
      <c r="AA7" s="107">
        <f t="shared" si="3"/>
        <v>0</v>
      </c>
      <c r="AB7" s="1"/>
    </row>
    <row r="8" spans="2:28">
      <c r="B8" s="105">
        <v>4</v>
      </c>
      <c r="C8" s="12" t="s">
        <v>13</v>
      </c>
      <c r="D8" s="106">
        <v>0</v>
      </c>
      <c r="E8" s="106">
        <v>0</v>
      </c>
      <c r="F8" s="106">
        <v>0</v>
      </c>
      <c r="G8" s="15"/>
      <c r="I8" s="105">
        <v>4</v>
      </c>
      <c r="J8" s="12" t="s">
        <v>13</v>
      </c>
      <c r="K8" s="106">
        <v>0</v>
      </c>
      <c r="L8" s="106">
        <v>0</v>
      </c>
      <c r="M8" s="106">
        <v>0</v>
      </c>
      <c r="N8" s="15"/>
      <c r="P8" s="105">
        <v>4</v>
      </c>
      <c r="Q8" s="12" t="s">
        <v>13</v>
      </c>
      <c r="R8" s="106">
        <f t="shared" si="4"/>
        <v>0</v>
      </c>
      <c r="S8" s="106">
        <f t="shared" si="0"/>
        <v>0</v>
      </c>
      <c r="T8" s="106">
        <f t="shared" si="1"/>
        <v>0</v>
      </c>
      <c r="U8" s="15"/>
      <c r="W8" s="105">
        <v>4</v>
      </c>
      <c r="X8" s="12" t="s">
        <v>13</v>
      </c>
      <c r="Y8" s="107">
        <f t="shared" si="5"/>
        <v>0</v>
      </c>
      <c r="Z8" s="107">
        <f t="shared" si="2"/>
        <v>0</v>
      </c>
      <c r="AA8" s="107">
        <f t="shared" si="3"/>
        <v>0</v>
      </c>
      <c r="AB8" s="15"/>
    </row>
    <row r="9" spans="2:28">
      <c r="B9" s="105">
        <v>5</v>
      </c>
      <c r="C9" s="12" t="s">
        <v>14</v>
      </c>
      <c r="D9" s="106">
        <v>0</v>
      </c>
      <c r="E9" s="106">
        <v>0</v>
      </c>
      <c r="F9" s="106">
        <v>0</v>
      </c>
      <c r="G9" s="15"/>
      <c r="I9" s="105">
        <v>5</v>
      </c>
      <c r="J9" s="12" t="s">
        <v>14</v>
      </c>
      <c r="K9" s="106">
        <v>0</v>
      </c>
      <c r="L9" s="106">
        <v>0</v>
      </c>
      <c r="M9" s="106">
        <v>0</v>
      </c>
      <c r="N9" s="15"/>
      <c r="P9" s="105">
        <v>5</v>
      </c>
      <c r="Q9" s="12" t="s">
        <v>14</v>
      </c>
      <c r="R9" s="106">
        <f t="shared" si="4"/>
        <v>0</v>
      </c>
      <c r="S9" s="106">
        <f t="shared" si="0"/>
        <v>0</v>
      </c>
      <c r="T9" s="106">
        <f t="shared" si="1"/>
        <v>0</v>
      </c>
      <c r="U9" s="15"/>
      <c r="W9" s="105">
        <v>5</v>
      </c>
      <c r="X9" s="12" t="s">
        <v>14</v>
      </c>
      <c r="Y9" s="107">
        <f t="shared" si="5"/>
        <v>0</v>
      </c>
      <c r="Z9" s="107">
        <f t="shared" si="2"/>
        <v>0</v>
      </c>
      <c r="AA9" s="107">
        <f t="shared" si="3"/>
        <v>0</v>
      </c>
      <c r="AB9" s="15"/>
    </row>
    <row r="10" spans="2:28">
      <c r="B10" s="105">
        <v>6</v>
      </c>
      <c r="C10" s="12" t="s">
        <v>15</v>
      </c>
      <c r="D10" s="106">
        <v>0</v>
      </c>
      <c r="E10" s="106">
        <v>0</v>
      </c>
      <c r="F10" s="106">
        <v>0</v>
      </c>
      <c r="G10" s="15"/>
      <c r="I10" s="105">
        <v>6</v>
      </c>
      <c r="J10" s="12" t="s">
        <v>15</v>
      </c>
      <c r="K10" s="106">
        <v>0</v>
      </c>
      <c r="L10" s="106">
        <v>0</v>
      </c>
      <c r="M10" s="106">
        <v>0.91219899999999998</v>
      </c>
      <c r="N10" s="15"/>
      <c r="P10" s="105">
        <v>6</v>
      </c>
      <c r="Q10" s="12" t="s">
        <v>15</v>
      </c>
      <c r="R10" s="106">
        <f t="shared" si="4"/>
        <v>0</v>
      </c>
      <c r="S10" s="106">
        <f t="shared" si="0"/>
        <v>0</v>
      </c>
      <c r="T10" s="106">
        <f t="shared" si="1"/>
        <v>0.91219899999999998</v>
      </c>
      <c r="U10" s="15"/>
      <c r="W10" s="105">
        <v>6</v>
      </c>
      <c r="X10" s="12" t="s">
        <v>15</v>
      </c>
      <c r="Y10" s="107">
        <f t="shared" si="5"/>
        <v>0</v>
      </c>
      <c r="Z10" s="107">
        <f t="shared" si="2"/>
        <v>0</v>
      </c>
      <c r="AA10" s="107">
        <f t="shared" si="3"/>
        <v>0</v>
      </c>
      <c r="AB10" s="15"/>
    </row>
    <row r="11" spans="2:28">
      <c r="B11" s="105">
        <v>7</v>
      </c>
      <c r="C11" s="12" t="s">
        <v>16</v>
      </c>
      <c r="D11" s="106">
        <v>0</v>
      </c>
      <c r="E11" s="106">
        <v>0</v>
      </c>
      <c r="F11" s="106">
        <v>2.4830019999999999</v>
      </c>
      <c r="G11" s="1"/>
      <c r="I11" s="105">
        <v>7</v>
      </c>
      <c r="J11" s="12" t="s">
        <v>16</v>
      </c>
      <c r="K11" s="106">
        <v>0</v>
      </c>
      <c r="L11" s="106">
        <v>0</v>
      </c>
      <c r="M11" s="106">
        <v>2.616276</v>
      </c>
      <c r="N11" s="1"/>
      <c r="P11" s="105">
        <v>7</v>
      </c>
      <c r="Q11" s="12" t="s">
        <v>16</v>
      </c>
      <c r="R11" s="106">
        <f t="shared" si="4"/>
        <v>0</v>
      </c>
      <c r="S11" s="106">
        <f t="shared" si="0"/>
        <v>0</v>
      </c>
      <c r="T11" s="106">
        <f t="shared" si="1"/>
        <v>0.13327400000000011</v>
      </c>
      <c r="U11" s="1"/>
      <c r="W11" s="105">
        <v>7</v>
      </c>
      <c r="X11" s="12" t="s">
        <v>16</v>
      </c>
      <c r="Y11" s="107">
        <f t="shared" si="5"/>
        <v>0</v>
      </c>
      <c r="Z11" s="107">
        <f t="shared" si="2"/>
        <v>0</v>
      </c>
      <c r="AA11" s="107">
        <f t="shared" si="3"/>
        <v>5.3674543959288036E-2</v>
      </c>
      <c r="AB11" s="1"/>
    </row>
    <row r="12" spans="2:28">
      <c r="B12" s="105">
        <v>8</v>
      </c>
      <c r="C12" s="12" t="s">
        <v>17</v>
      </c>
      <c r="D12" s="106">
        <v>2.990958</v>
      </c>
      <c r="E12" s="106">
        <v>0.38673200000000002</v>
      </c>
      <c r="F12" s="106">
        <v>5.7825949999999997</v>
      </c>
      <c r="G12" s="16"/>
      <c r="I12" s="105">
        <v>8</v>
      </c>
      <c r="J12" s="12" t="s">
        <v>17</v>
      </c>
      <c r="K12" s="106">
        <v>1.699408</v>
      </c>
      <c r="L12" s="106">
        <v>0.21973400000000001</v>
      </c>
      <c r="M12" s="106">
        <v>4.4910449999999997</v>
      </c>
      <c r="N12" s="16"/>
      <c r="P12" s="105">
        <v>8</v>
      </c>
      <c r="Q12" s="12" t="s">
        <v>17</v>
      </c>
      <c r="R12" s="106">
        <f t="shared" si="4"/>
        <v>-1.29155</v>
      </c>
      <c r="S12" s="106">
        <f t="shared" si="0"/>
        <v>-0.16699800000000001</v>
      </c>
      <c r="T12" s="106">
        <f t="shared" si="1"/>
        <v>-1.29155</v>
      </c>
      <c r="U12" s="16"/>
      <c r="W12" s="105">
        <v>8</v>
      </c>
      <c r="X12" s="12" t="s">
        <v>17</v>
      </c>
      <c r="Y12" s="107">
        <f t="shared" si="5"/>
        <v>-0.43181816662086192</v>
      </c>
      <c r="Z12" s="107">
        <f t="shared" si="2"/>
        <v>-0.43181841688818096</v>
      </c>
      <c r="AA12" s="107">
        <f t="shared" si="3"/>
        <v>-0.22335128086957501</v>
      </c>
      <c r="AB12" s="16"/>
    </row>
    <row r="13" spans="2:28">
      <c r="B13" s="105">
        <v>9</v>
      </c>
      <c r="C13" s="12" t="s">
        <v>18</v>
      </c>
      <c r="D13" s="106">
        <v>1.1107450000000001</v>
      </c>
      <c r="E13" s="106">
        <v>0.15249399999999999</v>
      </c>
      <c r="F13" s="106">
        <v>3.9023819999999998</v>
      </c>
      <c r="G13" s="16"/>
      <c r="I13" s="105">
        <v>9</v>
      </c>
      <c r="J13" s="12" t="s">
        <v>18</v>
      </c>
      <c r="K13" s="106">
        <v>0.63110500000000003</v>
      </c>
      <c r="L13" s="106">
        <v>8.6643999999999999E-2</v>
      </c>
      <c r="M13" s="106">
        <v>3.422742</v>
      </c>
      <c r="N13" s="16"/>
      <c r="P13" s="105">
        <v>9</v>
      </c>
      <c r="Q13" s="12" t="s">
        <v>18</v>
      </c>
      <c r="R13" s="106">
        <f t="shared" si="4"/>
        <v>-0.47964000000000007</v>
      </c>
      <c r="S13" s="106">
        <f t="shared" si="0"/>
        <v>-6.5849999999999992E-2</v>
      </c>
      <c r="T13" s="106">
        <f t="shared" si="1"/>
        <v>-0.47963999999999984</v>
      </c>
      <c r="U13" s="16"/>
      <c r="W13" s="105">
        <v>9</v>
      </c>
      <c r="X13" s="12" t="s">
        <v>18</v>
      </c>
      <c r="Y13" s="107">
        <f t="shared" si="5"/>
        <v>-0.43181828412461909</v>
      </c>
      <c r="Z13" s="107">
        <f t="shared" si="2"/>
        <v>-0.43182026833842641</v>
      </c>
      <c r="AA13" s="107">
        <f t="shared" si="3"/>
        <v>-0.12290954601574113</v>
      </c>
      <c r="AB13" s="16"/>
    </row>
    <row r="14" spans="2:28">
      <c r="B14" s="105">
        <v>10</v>
      </c>
      <c r="C14" s="12" t="s">
        <v>19</v>
      </c>
      <c r="D14" s="106">
        <v>6.8850429999999996</v>
      </c>
      <c r="E14" s="106">
        <v>0.80773200000000001</v>
      </c>
      <c r="F14" s="106">
        <v>9.6766799999999993</v>
      </c>
      <c r="G14" s="16"/>
      <c r="I14" s="105">
        <v>10</v>
      </c>
      <c r="J14" s="12" t="s">
        <v>19</v>
      </c>
      <c r="K14" s="106">
        <v>3.911956</v>
      </c>
      <c r="L14" s="106">
        <v>0.45893800000000001</v>
      </c>
      <c r="M14" s="106">
        <v>6.7035929999999997</v>
      </c>
      <c r="N14" s="16"/>
      <c r="P14" s="105">
        <v>10</v>
      </c>
      <c r="Q14" s="12" t="s">
        <v>19</v>
      </c>
      <c r="R14" s="106">
        <f t="shared" si="4"/>
        <v>-2.9730869999999996</v>
      </c>
      <c r="S14" s="106">
        <f t="shared" si="0"/>
        <v>-0.34879399999999999</v>
      </c>
      <c r="T14" s="106">
        <f t="shared" si="1"/>
        <v>-2.9730869999999996</v>
      </c>
      <c r="U14" s="16"/>
      <c r="W14" s="105">
        <v>10</v>
      </c>
      <c r="X14" s="12" t="s">
        <v>19</v>
      </c>
      <c r="Y14" s="107">
        <f t="shared" si="5"/>
        <v>-0.43181821812877563</v>
      </c>
      <c r="Z14" s="107">
        <f t="shared" si="2"/>
        <v>-0.43181896965825295</v>
      </c>
      <c r="AA14" s="107">
        <f t="shared" si="3"/>
        <v>-0.30724246332419797</v>
      </c>
      <c r="AB14" s="16"/>
    </row>
    <row r="15" spans="2:28">
      <c r="B15" s="105">
        <v>11</v>
      </c>
      <c r="C15" s="12" t="s">
        <v>20</v>
      </c>
      <c r="D15" s="106">
        <v>5.5682349999999996</v>
      </c>
      <c r="E15" s="106">
        <v>0.77432400000000001</v>
      </c>
      <c r="F15" s="106">
        <v>8.3598719999999993</v>
      </c>
      <c r="G15" s="16"/>
      <c r="I15" s="105">
        <v>11</v>
      </c>
      <c r="J15" s="12" t="s">
        <v>20</v>
      </c>
      <c r="K15" s="106">
        <v>3.16377</v>
      </c>
      <c r="L15" s="106">
        <v>0.43995699999999999</v>
      </c>
      <c r="M15" s="106">
        <v>5.9554070000000001</v>
      </c>
      <c r="N15" s="16"/>
      <c r="P15" s="105">
        <v>11</v>
      </c>
      <c r="Q15" s="12" t="s">
        <v>20</v>
      </c>
      <c r="R15" s="106">
        <f t="shared" si="4"/>
        <v>-2.4044649999999996</v>
      </c>
      <c r="S15" s="106">
        <f t="shared" si="0"/>
        <v>-0.33436700000000003</v>
      </c>
      <c r="T15" s="106">
        <f t="shared" si="1"/>
        <v>-2.4044649999999992</v>
      </c>
      <c r="U15" s="16"/>
      <c r="W15" s="105">
        <v>11</v>
      </c>
      <c r="X15" s="12" t="s">
        <v>20</v>
      </c>
      <c r="Y15" s="107">
        <f t="shared" si="5"/>
        <v>-0.43181816141021345</v>
      </c>
      <c r="Z15" s="107">
        <f t="shared" si="2"/>
        <v>-0.43181794700926229</v>
      </c>
      <c r="AA15" s="107">
        <f t="shared" si="3"/>
        <v>-0.28761983437066974</v>
      </c>
      <c r="AB15" s="16"/>
    </row>
    <row r="16" spans="2:28">
      <c r="B16" s="105">
        <v>12</v>
      </c>
      <c r="C16" s="12" t="s">
        <v>21</v>
      </c>
      <c r="D16" s="106">
        <v>7.4053449999999996</v>
      </c>
      <c r="E16" s="106">
        <v>0.81345699999999999</v>
      </c>
      <c r="F16" s="106">
        <v>10.196982</v>
      </c>
      <c r="G16" s="16"/>
      <c r="I16" s="105">
        <v>12</v>
      </c>
      <c r="J16" s="12" t="s">
        <v>21</v>
      </c>
      <c r="K16" s="106">
        <v>4.2075829999999996</v>
      </c>
      <c r="L16" s="106">
        <v>0.46219199999999999</v>
      </c>
      <c r="M16" s="106">
        <v>6.9992200000000002</v>
      </c>
      <c r="N16" s="16"/>
      <c r="P16" s="105">
        <v>12</v>
      </c>
      <c r="Q16" s="12" t="s">
        <v>21</v>
      </c>
      <c r="R16" s="106">
        <f t="shared" si="4"/>
        <v>-3.197762</v>
      </c>
      <c r="S16" s="106">
        <f t="shared" si="0"/>
        <v>-0.35126499999999999</v>
      </c>
      <c r="T16" s="106">
        <f t="shared" si="1"/>
        <v>-3.197762</v>
      </c>
      <c r="U16" s="16"/>
      <c r="W16" s="105">
        <v>12</v>
      </c>
      <c r="X16" s="12" t="s">
        <v>21</v>
      </c>
      <c r="Y16" s="107">
        <f t="shared" si="5"/>
        <v>-0.43181809895420137</v>
      </c>
      <c r="Z16" s="107">
        <f t="shared" si="2"/>
        <v>-0.43181753921842214</v>
      </c>
      <c r="AA16" s="107">
        <f t="shared" si="3"/>
        <v>-0.31359886680196158</v>
      </c>
      <c r="AB16" s="16"/>
    </row>
    <row r="17" spans="2:34">
      <c r="B17" s="105">
        <v>13</v>
      </c>
      <c r="C17" s="12" t="s">
        <v>22</v>
      </c>
      <c r="D17" s="106">
        <v>7.5701739999999997</v>
      </c>
      <c r="E17" s="106">
        <v>0.98619199999999996</v>
      </c>
      <c r="F17" s="106">
        <v>10.361810999999999</v>
      </c>
      <c r="G17" s="16"/>
      <c r="I17" s="105">
        <v>13</v>
      </c>
      <c r="J17" s="12" t="s">
        <v>22</v>
      </c>
      <c r="K17" s="106">
        <v>4.3012350000000001</v>
      </c>
      <c r="L17" s="106">
        <v>0.56033699999999997</v>
      </c>
      <c r="M17" s="106">
        <v>7.0928719999999998</v>
      </c>
      <c r="N17" s="16"/>
      <c r="P17" s="105">
        <v>13</v>
      </c>
      <c r="Q17" s="12" t="s">
        <v>22</v>
      </c>
      <c r="R17" s="106">
        <f t="shared" si="4"/>
        <v>-3.2689389999999996</v>
      </c>
      <c r="S17" s="106">
        <f t="shared" si="0"/>
        <v>-0.42585499999999998</v>
      </c>
      <c r="T17" s="106">
        <f t="shared" si="1"/>
        <v>-3.2689389999999996</v>
      </c>
      <c r="U17" s="16"/>
      <c r="W17" s="105">
        <v>13</v>
      </c>
      <c r="X17" s="12" t="s">
        <v>22</v>
      </c>
      <c r="Y17" s="107">
        <f t="shared" si="5"/>
        <v>-0.43181821184030905</v>
      </c>
      <c r="Z17" s="107">
        <f t="shared" si="2"/>
        <v>-0.43181753654460797</v>
      </c>
      <c r="AA17" s="107">
        <f t="shared" si="3"/>
        <v>-0.31547950449974427</v>
      </c>
      <c r="AB17" s="16"/>
    </row>
    <row r="18" spans="2:34" ht="13.5" thickBot="1">
      <c r="B18" s="108">
        <v>14</v>
      </c>
      <c r="C18" s="109" t="s">
        <v>23</v>
      </c>
      <c r="D18" s="110">
        <v>10.123037</v>
      </c>
      <c r="E18" s="110">
        <v>1.3772679999999999</v>
      </c>
      <c r="F18" s="110">
        <v>12.914674</v>
      </c>
      <c r="G18" s="16"/>
      <c r="I18" s="108">
        <v>14</v>
      </c>
      <c r="J18" s="109" t="s">
        <v>23</v>
      </c>
      <c r="K18" s="110">
        <v>5.7517250000000004</v>
      </c>
      <c r="L18" s="110">
        <v>0.78253799999999996</v>
      </c>
      <c r="M18" s="110">
        <v>8.5433620000000001</v>
      </c>
      <c r="N18" s="16"/>
      <c r="P18" s="108">
        <v>14</v>
      </c>
      <c r="Q18" s="109" t="s">
        <v>23</v>
      </c>
      <c r="R18" s="110">
        <f t="shared" si="4"/>
        <v>-4.3713119999999996</v>
      </c>
      <c r="S18" s="110">
        <f t="shared" si="0"/>
        <v>-0.59472999999999998</v>
      </c>
      <c r="T18" s="110">
        <f t="shared" si="1"/>
        <v>-4.3713119999999996</v>
      </c>
      <c r="U18" s="16"/>
      <c r="W18" s="108">
        <v>14</v>
      </c>
      <c r="X18" s="109" t="s">
        <v>23</v>
      </c>
      <c r="Y18" s="111">
        <f t="shared" si="5"/>
        <v>-0.43181823794578639</v>
      </c>
      <c r="Z18" s="111">
        <f t="shared" si="2"/>
        <v>-0.43181864386597235</v>
      </c>
      <c r="AA18" s="111">
        <f t="shared" si="3"/>
        <v>-0.33847637191616292</v>
      </c>
      <c r="AB18" s="16"/>
    </row>
    <row r="19" spans="2:34" ht="13.5" thickBot="1">
      <c r="B19" s="17"/>
      <c r="C19" s="17"/>
      <c r="D19" s="18"/>
      <c r="E19" s="18"/>
      <c r="G19" s="16"/>
      <c r="I19" s="17"/>
      <c r="J19" s="17"/>
      <c r="K19" s="18"/>
      <c r="L19" s="18"/>
      <c r="N19" s="16"/>
      <c r="P19" s="17"/>
      <c r="Q19" s="17"/>
      <c r="R19" s="18"/>
      <c r="S19" s="18"/>
      <c r="U19" s="16"/>
      <c r="W19" s="17"/>
      <c r="X19" s="17"/>
      <c r="Y19" s="18"/>
      <c r="Z19" s="18"/>
      <c r="AB19" s="16"/>
      <c r="AH19" s="13"/>
    </row>
    <row r="20" spans="2:34" ht="13.5" thickBot="1">
      <c r="B20" s="2" t="s">
        <v>24</v>
      </c>
      <c r="C20" s="1"/>
      <c r="D20" s="1"/>
      <c r="E20" s="20"/>
      <c r="F20" s="19"/>
      <c r="G20" s="16"/>
      <c r="I20" s="2" t="s">
        <v>24</v>
      </c>
      <c r="J20" s="1"/>
      <c r="K20" s="1"/>
      <c r="L20" s="20"/>
      <c r="M20" s="19"/>
      <c r="N20" s="16"/>
      <c r="P20" s="2" t="s">
        <v>24</v>
      </c>
      <c r="Q20" s="1"/>
      <c r="R20" s="1"/>
      <c r="S20" s="20"/>
      <c r="T20" s="19"/>
      <c r="U20" s="16"/>
      <c r="W20" s="2" t="s">
        <v>24</v>
      </c>
      <c r="X20" s="1"/>
      <c r="Y20" s="1"/>
      <c r="Z20" s="20"/>
      <c r="AA20" s="19"/>
      <c r="AB20" s="16"/>
      <c r="AH20" s="13"/>
    </row>
    <row r="21" spans="2:34" ht="26.25" thickBot="1">
      <c r="B21" s="9" t="s">
        <v>25</v>
      </c>
      <c r="C21" s="9" t="s">
        <v>26</v>
      </c>
      <c r="D21" s="9" t="s">
        <v>27</v>
      </c>
      <c r="E21" s="20"/>
      <c r="F21" s="19"/>
      <c r="G21" s="16"/>
      <c r="I21" s="9" t="s">
        <v>25</v>
      </c>
      <c r="J21" s="9" t="s">
        <v>26</v>
      </c>
      <c r="K21" s="9" t="s">
        <v>27</v>
      </c>
      <c r="L21" s="20"/>
      <c r="M21" s="19"/>
      <c r="N21" s="16"/>
      <c r="P21" s="9" t="s">
        <v>25</v>
      </c>
      <c r="Q21" s="9" t="s">
        <v>26</v>
      </c>
      <c r="R21" s="9" t="s">
        <v>27</v>
      </c>
      <c r="S21" s="20"/>
      <c r="T21" s="19"/>
      <c r="U21" s="16"/>
      <c r="W21" s="9" t="s">
        <v>25</v>
      </c>
      <c r="X21" s="9" t="s">
        <v>26</v>
      </c>
      <c r="Y21" s="9" t="s">
        <v>27</v>
      </c>
      <c r="Z21" s="20"/>
      <c r="AA21" s="19"/>
      <c r="AB21" s="16"/>
      <c r="AH21" s="13"/>
    </row>
    <row r="22" spans="2:34">
      <c r="B22" s="10" t="s">
        <v>28</v>
      </c>
      <c r="C22" s="12">
        <f>D22*365</f>
        <v>49.290694999999999</v>
      </c>
      <c r="D22" s="112">
        <v>0.135043</v>
      </c>
      <c r="E22" s="20"/>
      <c r="F22" s="19"/>
      <c r="G22" s="16"/>
      <c r="I22" s="10" t="s">
        <v>28</v>
      </c>
      <c r="J22" s="12">
        <v>50.686456328626058</v>
      </c>
      <c r="K22" s="112">
        <v>0.13886699999999999</v>
      </c>
      <c r="L22" s="20"/>
      <c r="M22" s="19"/>
      <c r="N22" s="16"/>
      <c r="P22" s="10" t="s">
        <v>28</v>
      </c>
      <c r="Q22" s="12">
        <f t="shared" ref="Q22:Q42" si="6">J22-C22</f>
        <v>1.3957613286260582</v>
      </c>
      <c r="R22" s="112">
        <f t="shared" ref="R22:R42" si="7">K22-D22</f>
        <v>3.8239999999999941E-3</v>
      </c>
      <c r="S22" s="20"/>
      <c r="T22" s="19"/>
      <c r="U22" s="16"/>
      <c r="W22" s="10" t="s">
        <v>28</v>
      </c>
      <c r="X22" s="113">
        <f t="shared" ref="X22:X42" si="8">IFERROR(Q22/C22,0)</f>
        <v>2.8316933421735243E-2</v>
      </c>
      <c r="Y22" s="113">
        <f t="shared" ref="Y22:Y42" si="9">IFERROR(R22/D22,0)</f>
        <v>2.831690646682904E-2</v>
      </c>
      <c r="Z22" s="20"/>
      <c r="AA22" s="19"/>
      <c r="AB22" s="16"/>
      <c r="AH22" s="13"/>
    </row>
    <row r="23" spans="2:34">
      <c r="B23" s="12" t="s">
        <v>29</v>
      </c>
      <c r="C23" s="12">
        <f t="shared" ref="C23:C42" si="10">D23*365</f>
        <v>56.512585000000001</v>
      </c>
      <c r="D23" s="112">
        <v>0.15482899999999999</v>
      </c>
      <c r="E23" s="20"/>
      <c r="F23" s="19"/>
      <c r="I23" s="12" t="s">
        <v>29</v>
      </c>
      <c r="J23" s="12">
        <v>58.11266052035517</v>
      </c>
      <c r="K23" s="112">
        <v>0.15921299999999999</v>
      </c>
      <c r="L23" s="20"/>
      <c r="M23" s="19"/>
      <c r="P23" s="12" t="s">
        <v>29</v>
      </c>
      <c r="Q23" s="12">
        <f t="shared" si="6"/>
        <v>1.6000755203551691</v>
      </c>
      <c r="R23" s="112">
        <f t="shared" si="7"/>
        <v>4.383999999999999E-3</v>
      </c>
      <c r="S23" s="20"/>
      <c r="T23" s="19"/>
      <c r="W23" s="12" t="s">
        <v>29</v>
      </c>
      <c r="X23" s="113">
        <f t="shared" si="8"/>
        <v>2.8313614044644553E-2</v>
      </c>
      <c r="Y23" s="113">
        <f t="shared" si="9"/>
        <v>2.8315108926622267E-2</v>
      </c>
      <c r="Z23" s="20"/>
      <c r="AA23" s="19"/>
      <c r="AH23" s="13"/>
    </row>
    <row r="24" spans="2:34">
      <c r="B24" s="12" t="s">
        <v>30</v>
      </c>
      <c r="C24" s="12">
        <f t="shared" si="10"/>
        <v>133.60678999999999</v>
      </c>
      <c r="D24" s="112">
        <v>0.36604599999999998</v>
      </c>
      <c r="E24" s="20"/>
      <c r="F24" s="19"/>
      <c r="I24" s="12" t="s">
        <v>30</v>
      </c>
      <c r="J24" s="12">
        <v>137.3898740366196</v>
      </c>
      <c r="K24" s="112">
        <v>0.376411</v>
      </c>
      <c r="L24" s="20"/>
      <c r="M24" s="19"/>
      <c r="P24" s="12" t="s">
        <v>30</v>
      </c>
      <c r="Q24" s="12">
        <f t="shared" si="6"/>
        <v>3.7830840366196128</v>
      </c>
      <c r="R24" s="112">
        <f t="shared" si="7"/>
        <v>1.0365000000000013E-2</v>
      </c>
      <c r="S24" s="20"/>
      <c r="T24" s="19"/>
      <c r="W24" s="12" t="s">
        <v>30</v>
      </c>
      <c r="X24" s="113">
        <f t="shared" si="8"/>
        <v>2.8315058213879796E-2</v>
      </c>
      <c r="Y24" s="113">
        <f t="shared" si="9"/>
        <v>2.8316113275380726E-2</v>
      </c>
      <c r="Z24" s="20"/>
      <c r="AA24" s="19"/>
      <c r="AH24" s="13"/>
    </row>
    <row r="25" spans="2:34">
      <c r="B25" s="12" t="s">
        <v>31</v>
      </c>
      <c r="C25" s="12">
        <f t="shared" si="10"/>
        <v>277.65878499999997</v>
      </c>
      <c r="D25" s="112">
        <v>0.76070899999999997</v>
      </c>
      <c r="E25" s="20"/>
      <c r="F25" s="19"/>
      <c r="I25" s="12" t="s">
        <v>31</v>
      </c>
      <c r="J25" s="12">
        <v>285.52021387797583</v>
      </c>
      <c r="K25" s="112">
        <v>0.78224700000000003</v>
      </c>
      <c r="L25" s="20"/>
      <c r="M25" s="19"/>
      <c r="P25" s="12" t="s">
        <v>31</v>
      </c>
      <c r="Q25" s="12">
        <f t="shared" si="6"/>
        <v>7.8614288779758681</v>
      </c>
      <c r="R25" s="112">
        <f t="shared" si="7"/>
        <v>2.1538000000000057E-2</v>
      </c>
      <c r="S25" s="20"/>
      <c r="T25" s="19"/>
      <c r="W25" s="12" t="s">
        <v>31</v>
      </c>
      <c r="X25" s="113">
        <f t="shared" si="8"/>
        <v>2.8313272630562974E-2</v>
      </c>
      <c r="Y25" s="113">
        <f t="shared" si="9"/>
        <v>2.8313060579012551E-2</v>
      </c>
      <c r="Z25" s="20"/>
      <c r="AA25" s="19"/>
      <c r="AH25" s="13"/>
    </row>
    <row r="26" spans="2:34">
      <c r="B26" s="12" t="s">
        <v>32</v>
      </c>
      <c r="C26" s="12">
        <f t="shared" si="10"/>
        <v>755.03425500000003</v>
      </c>
      <c r="D26" s="112">
        <v>2.068587</v>
      </c>
      <c r="E26" s="20"/>
      <c r="F26" s="19"/>
      <c r="I26" s="12" t="s">
        <v>32</v>
      </c>
      <c r="J26" s="12">
        <v>776.41220617366139</v>
      </c>
      <c r="K26" s="112">
        <v>2.127157</v>
      </c>
      <c r="L26" s="20"/>
      <c r="M26" s="19"/>
      <c r="P26" s="12" t="s">
        <v>32</v>
      </c>
      <c r="Q26" s="12">
        <f t="shared" si="6"/>
        <v>21.377951173661359</v>
      </c>
      <c r="R26" s="112">
        <f t="shared" si="7"/>
        <v>5.8570000000000011E-2</v>
      </c>
      <c r="S26" s="20"/>
      <c r="T26" s="19"/>
      <c r="W26" s="12" t="s">
        <v>32</v>
      </c>
      <c r="X26" s="113">
        <f t="shared" si="8"/>
        <v>2.8313882492207402E-2</v>
      </c>
      <c r="Y26" s="113">
        <f t="shared" si="9"/>
        <v>2.8314013382081591E-2</v>
      </c>
      <c r="Z26" s="20"/>
      <c r="AA26" s="19"/>
      <c r="AH26" s="13"/>
    </row>
    <row r="27" spans="2:34">
      <c r="B27" s="12" t="s">
        <v>33</v>
      </c>
      <c r="C27" s="12">
        <f t="shared" si="10"/>
        <v>1426.3141499999999</v>
      </c>
      <c r="D27" s="112">
        <v>3.9077099999999998</v>
      </c>
      <c r="E27" s="19"/>
      <c r="F27" s="19"/>
      <c r="I27" s="12" t="s">
        <v>33</v>
      </c>
      <c r="J27" s="12">
        <v>1466.6984186447723</v>
      </c>
      <c r="K27" s="112">
        <v>4.0183520000000001</v>
      </c>
      <c r="L27" s="19"/>
      <c r="M27" s="19"/>
      <c r="P27" s="12" t="s">
        <v>33</v>
      </c>
      <c r="Q27" s="12">
        <f t="shared" si="6"/>
        <v>40.384268644772419</v>
      </c>
      <c r="R27" s="112">
        <f t="shared" si="7"/>
        <v>0.11064200000000035</v>
      </c>
      <c r="S27" s="19"/>
      <c r="T27" s="19"/>
      <c r="W27" s="12" t="s">
        <v>33</v>
      </c>
      <c r="X27" s="113">
        <f t="shared" si="8"/>
        <v>2.8313726428902373E-2</v>
      </c>
      <c r="Y27" s="113">
        <f t="shared" si="9"/>
        <v>2.8313769445532128E-2</v>
      </c>
      <c r="Z27" s="19"/>
      <c r="AA27" s="19"/>
      <c r="AD27" s="13"/>
      <c r="AE27" s="13"/>
      <c r="AF27" s="13"/>
    </row>
    <row r="28" spans="2:34">
      <c r="B28" s="12" t="s">
        <v>34</v>
      </c>
      <c r="C28" s="12">
        <f t="shared" si="10"/>
        <v>2383.1277049999999</v>
      </c>
      <c r="D28" s="112">
        <v>6.5291170000000003</v>
      </c>
      <c r="E28" s="20"/>
      <c r="I28" s="12" t="s">
        <v>34</v>
      </c>
      <c r="J28" s="12">
        <v>2450.6027509591249</v>
      </c>
      <c r="K28" s="112">
        <v>6.7139800000000003</v>
      </c>
      <c r="L28" s="20"/>
      <c r="P28" s="12" t="s">
        <v>34</v>
      </c>
      <c r="Q28" s="12">
        <f t="shared" si="6"/>
        <v>67.475045959125055</v>
      </c>
      <c r="R28" s="112">
        <f t="shared" si="7"/>
        <v>0.184863</v>
      </c>
      <c r="S28" s="20"/>
      <c r="W28" s="12" t="s">
        <v>34</v>
      </c>
      <c r="X28" s="113">
        <f t="shared" si="8"/>
        <v>2.831365092922079E-2</v>
      </c>
      <c r="Y28" s="113">
        <f t="shared" si="9"/>
        <v>2.8313629545924816E-2</v>
      </c>
      <c r="Z28" s="20"/>
    </row>
    <row r="29" spans="2:34">
      <c r="B29" s="12" t="s">
        <v>35</v>
      </c>
      <c r="C29" s="12">
        <f t="shared" si="10"/>
        <v>3741.9340100000004</v>
      </c>
      <c r="D29" s="112">
        <v>10.251874000000001</v>
      </c>
      <c r="E29" s="20"/>
      <c r="I29" s="12" t="s">
        <v>35</v>
      </c>
      <c r="J29" s="12">
        <v>3847.8821431365159</v>
      </c>
      <c r="K29" s="112">
        <v>10.542142999999999</v>
      </c>
      <c r="L29" s="20"/>
      <c r="P29" s="12" t="s">
        <v>35</v>
      </c>
      <c r="Q29" s="12">
        <f t="shared" si="6"/>
        <v>105.94813313651548</v>
      </c>
      <c r="R29" s="112">
        <f t="shared" si="7"/>
        <v>0.29026899999999856</v>
      </c>
      <c r="S29" s="20"/>
      <c r="W29" s="12" t="s">
        <v>35</v>
      </c>
      <c r="X29" s="113">
        <f t="shared" si="8"/>
        <v>2.8313736386953406E-2</v>
      </c>
      <c r="Y29" s="113">
        <f t="shared" si="9"/>
        <v>2.8313750247027862E-2</v>
      </c>
      <c r="Z29" s="20"/>
    </row>
    <row r="30" spans="2:34">
      <c r="B30" s="12" t="s">
        <v>36</v>
      </c>
      <c r="C30" s="12">
        <f t="shared" si="10"/>
        <v>8299.935019999999</v>
      </c>
      <c r="D30" s="112">
        <v>22.739547999999999</v>
      </c>
      <c r="E30" s="20"/>
      <c r="I30" s="12" t="s">
        <v>36</v>
      </c>
      <c r="J30" s="12">
        <v>8534.9367875194948</v>
      </c>
      <c r="K30" s="112">
        <v>23.383388</v>
      </c>
      <c r="L30" s="20"/>
      <c r="P30" s="12" t="s">
        <v>36</v>
      </c>
      <c r="Q30" s="12">
        <f t="shared" si="6"/>
        <v>235.00176751949584</v>
      </c>
      <c r="R30" s="112">
        <f t="shared" si="7"/>
        <v>0.64384000000000086</v>
      </c>
      <c r="S30" s="20"/>
      <c r="W30" s="12" t="s">
        <v>36</v>
      </c>
      <c r="X30" s="113">
        <f t="shared" si="8"/>
        <v>2.8313687631676888E-2</v>
      </c>
      <c r="Y30" s="113">
        <f t="shared" si="9"/>
        <v>2.8313667448447124E-2</v>
      </c>
      <c r="Z30" s="20"/>
    </row>
    <row r="31" spans="2:34">
      <c r="B31" s="12" t="s">
        <v>37</v>
      </c>
      <c r="C31" s="12">
        <f t="shared" si="10"/>
        <v>7968.0817649999999</v>
      </c>
      <c r="D31" s="112">
        <v>21.830361</v>
      </c>
      <c r="E31" s="20"/>
      <c r="I31" s="12" t="s">
        <v>37</v>
      </c>
      <c r="J31" s="12">
        <v>8193.6877120138597</v>
      </c>
      <c r="K31" s="112">
        <v>22.448459</v>
      </c>
      <c r="L31" s="20"/>
      <c r="P31" s="12" t="s">
        <v>37</v>
      </c>
      <c r="Q31" s="12">
        <f t="shared" si="6"/>
        <v>225.6059470138598</v>
      </c>
      <c r="R31" s="112">
        <f t="shared" si="7"/>
        <v>0.61809799999999981</v>
      </c>
      <c r="S31" s="20"/>
      <c r="W31" s="12" t="s">
        <v>37</v>
      </c>
      <c r="X31" s="113">
        <f t="shared" si="8"/>
        <v>2.8313708828245163E-2</v>
      </c>
      <c r="Y31" s="113">
        <f t="shared" si="9"/>
        <v>2.8313686612878267E-2</v>
      </c>
      <c r="Z31" s="20"/>
    </row>
    <row r="32" spans="2:34">
      <c r="B32" s="12" t="s">
        <v>38</v>
      </c>
      <c r="C32" s="12">
        <f t="shared" si="10"/>
        <v>22921.867504999998</v>
      </c>
      <c r="D32" s="112">
        <v>62.799636999999997</v>
      </c>
      <c r="E32" s="20"/>
      <c r="I32" s="12" t="s">
        <v>38</v>
      </c>
      <c r="J32" s="12">
        <v>23570.870519906519</v>
      </c>
      <c r="K32" s="112">
        <v>64.577726999999996</v>
      </c>
      <c r="L32" s="20"/>
      <c r="P32" s="12" t="s">
        <v>38</v>
      </c>
      <c r="Q32" s="12">
        <f t="shared" si="6"/>
        <v>649.00301490652055</v>
      </c>
      <c r="R32" s="112">
        <f t="shared" si="7"/>
        <v>1.7780899999999988</v>
      </c>
      <c r="S32" s="20"/>
      <c r="W32" s="12" t="s">
        <v>38</v>
      </c>
      <c r="X32" s="113">
        <f t="shared" si="8"/>
        <v>2.8313705886527443E-2</v>
      </c>
      <c r="Y32" s="113">
        <f t="shared" si="9"/>
        <v>2.831369869223924E-2</v>
      </c>
      <c r="Z32" s="20"/>
    </row>
    <row r="33" spans="2:31">
      <c r="B33" s="12" t="s">
        <v>39</v>
      </c>
      <c r="C33" s="12">
        <f t="shared" si="10"/>
        <v>44455.324285000002</v>
      </c>
      <c r="D33" s="112">
        <v>121.79540900000001</v>
      </c>
      <c r="E33" s="20"/>
      <c r="I33" s="12" t="s">
        <v>39</v>
      </c>
      <c r="J33" s="12">
        <v>45714.019085175089</v>
      </c>
      <c r="K33" s="112">
        <v>125.243888</v>
      </c>
      <c r="L33" s="20"/>
      <c r="P33" s="12" t="s">
        <v>39</v>
      </c>
      <c r="Q33" s="12">
        <f t="shared" si="6"/>
        <v>1258.6948001750861</v>
      </c>
      <c r="R33" s="112">
        <f t="shared" si="7"/>
        <v>3.4484789999999919</v>
      </c>
      <c r="S33" s="20"/>
      <c r="W33" s="12" t="s">
        <v>39</v>
      </c>
      <c r="X33" s="113">
        <f t="shared" si="8"/>
        <v>2.8313701911286959E-2</v>
      </c>
      <c r="Y33" s="113">
        <f t="shared" si="9"/>
        <v>2.8313702694655687E-2</v>
      </c>
      <c r="Z33" s="20"/>
      <c r="AE33" s="1"/>
    </row>
    <row r="34" spans="2:31">
      <c r="B34" s="12" t="s">
        <v>40</v>
      </c>
      <c r="C34" s="12">
        <f t="shared" si="10"/>
        <v>115923.25868499999</v>
      </c>
      <c r="D34" s="112">
        <v>317.59796899999998</v>
      </c>
      <c r="E34" s="20"/>
      <c r="I34" s="12" t="s">
        <v>40</v>
      </c>
      <c r="J34" s="12">
        <v>119205.4747209153</v>
      </c>
      <c r="K34" s="112">
        <v>326.59034200000002</v>
      </c>
      <c r="L34" s="20"/>
      <c r="P34" s="12" t="s">
        <v>40</v>
      </c>
      <c r="Q34" s="12">
        <f t="shared" si="6"/>
        <v>3282.2160359153058</v>
      </c>
      <c r="R34" s="112">
        <f t="shared" si="7"/>
        <v>8.9923730000000432</v>
      </c>
      <c r="S34" s="20"/>
      <c r="W34" s="12" t="s">
        <v>40</v>
      </c>
      <c r="X34" s="113">
        <f t="shared" si="8"/>
        <v>2.8313697122974438E-2</v>
      </c>
      <c r="Y34" s="113">
        <f t="shared" si="9"/>
        <v>2.8313698063982404E-2</v>
      </c>
      <c r="Z34" s="20"/>
      <c r="AE34" s="1"/>
    </row>
    <row r="35" spans="2:31">
      <c r="B35" s="114" t="s">
        <v>41</v>
      </c>
      <c r="C35" s="114">
        <f t="shared" si="10"/>
        <v>58679.246535000006</v>
      </c>
      <c r="D35" s="112">
        <v>160.76505900000001</v>
      </c>
      <c r="E35" s="20"/>
      <c r="I35" s="114" t="s">
        <v>41</v>
      </c>
      <c r="J35" s="114">
        <v>60340.673168520931</v>
      </c>
      <c r="K35" s="112">
        <v>165.316913</v>
      </c>
      <c r="L35" s="20"/>
      <c r="P35" s="114" t="s">
        <v>41</v>
      </c>
      <c r="Q35" s="114">
        <f t="shared" si="6"/>
        <v>1661.426633520925</v>
      </c>
      <c r="R35" s="112">
        <f t="shared" si="7"/>
        <v>4.5518539999999916</v>
      </c>
      <c r="S35" s="20"/>
      <c r="W35" s="114" t="s">
        <v>41</v>
      </c>
      <c r="X35" s="113">
        <f t="shared" si="8"/>
        <v>2.8313700867476976E-2</v>
      </c>
      <c r="Y35" s="113">
        <f t="shared" si="9"/>
        <v>2.8313702170818047E-2</v>
      </c>
      <c r="Z35" s="20"/>
      <c r="AE35" s="1"/>
    </row>
    <row r="36" spans="2:31">
      <c r="B36" s="114" t="s">
        <v>42</v>
      </c>
      <c r="C36" s="114">
        <f t="shared" si="10"/>
        <v>270752.04694999999</v>
      </c>
      <c r="D36" s="112">
        <v>741.78643</v>
      </c>
      <c r="E36" s="20"/>
      <c r="I36" s="114" t="s">
        <v>42</v>
      </c>
      <c r="J36" s="114">
        <v>278418.03865288052</v>
      </c>
      <c r="K36" s="112">
        <v>762.78914699999996</v>
      </c>
      <c r="L36" s="20"/>
      <c r="P36" s="114" t="s">
        <v>42</v>
      </c>
      <c r="Q36" s="114">
        <f t="shared" si="6"/>
        <v>7665.9917028805357</v>
      </c>
      <c r="R36" s="112">
        <f t="shared" si="7"/>
        <v>21.002716999999961</v>
      </c>
      <c r="S36" s="20"/>
      <c r="W36" s="114" t="s">
        <v>42</v>
      </c>
      <c r="X36" s="113">
        <f t="shared" si="8"/>
        <v>2.8313698046745408E-2</v>
      </c>
      <c r="Y36" s="113">
        <f t="shared" si="9"/>
        <v>2.831369805457342E-2</v>
      </c>
      <c r="Z36" s="20"/>
      <c r="AE36" s="1"/>
    </row>
    <row r="37" spans="2:31">
      <c r="B37" s="114" t="s">
        <v>43</v>
      </c>
      <c r="C37" s="114">
        <f t="shared" si="10"/>
        <v>575324.97710999998</v>
      </c>
      <c r="D37" s="112">
        <v>1576.232814</v>
      </c>
      <c r="E37" s="20"/>
      <c r="I37" s="114" t="s">
        <v>43</v>
      </c>
      <c r="J37" s="114">
        <v>591614.55506463419</v>
      </c>
      <c r="K37" s="112">
        <v>1620.861795</v>
      </c>
      <c r="L37" s="20"/>
      <c r="P37" s="114" t="s">
        <v>43</v>
      </c>
      <c r="Q37" s="114">
        <f t="shared" si="6"/>
        <v>16289.577954634209</v>
      </c>
      <c r="R37" s="112">
        <f t="shared" si="7"/>
        <v>44.628981000000067</v>
      </c>
      <c r="S37" s="20"/>
      <c r="W37" s="114" t="s">
        <v>43</v>
      </c>
      <c r="X37" s="113">
        <f t="shared" si="8"/>
        <v>2.831369852298226E-2</v>
      </c>
      <c r="Y37" s="113">
        <f t="shared" si="9"/>
        <v>2.831369871481439E-2</v>
      </c>
      <c r="Z37" s="20"/>
      <c r="AE37" s="1"/>
    </row>
    <row r="38" spans="2:31">
      <c r="B38" s="114" t="s">
        <v>44</v>
      </c>
      <c r="C38" s="114">
        <f t="shared" si="10"/>
        <v>1417198.72395</v>
      </c>
      <c r="D38" s="112">
        <v>3882.73623</v>
      </c>
      <c r="E38" s="20"/>
      <c r="I38" s="114" t="s">
        <v>44</v>
      </c>
      <c r="J38" s="114">
        <v>1457324.8609123398</v>
      </c>
      <c r="K38" s="112">
        <v>3992.6708520000002</v>
      </c>
      <c r="L38" s="20"/>
      <c r="P38" s="114" t="s">
        <v>44</v>
      </c>
      <c r="Q38" s="114">
        <f t="shared" si="6"/>
        <v>40126.136962339748</v>
      </c>
      <c r="R38" s="112">
        <f t="shared" si="7"/>
        <v>109.93462200000022</v>
      </c>
      <c r="S38" s="20"/>
      <c r="W38" s="114" t="s">
        <v>44</v>
      </c>
      <c r="X38" s="113">
        <f t="shared" si="8"/>
        <v>2.8313698202112856E-2</v>
      </c>
      <c r="Y38" s="113">
        <f t="shared" si="9"/>
        <v>2.8313698249855159E-2</v>
      </c>
      <c r="Z38" s="20"/>
      <c r="AE38" s="1"/>
    </row>
    <row r="39" spans="2:31">
      <c r="B39" s="114" t="s">
        <v>45</v>
      </c>
      <c r="C39" s="114">
        <f t="shared" si="10"/>
        <v>236446.47111499999</v>
      </c>
      <c r="D39" s="112">
        <v>647.79855099999997</v>
      </c>
      <c r="E39" s="20"/>
      <c r="I39" s="114" t="s">
        <v>45</v>
      </c>
      <c r="J39" s="114">
        <v>243141.14525216562</v>
      </c>
      <c r="K39" s="112">
        <v>666.14012400000001</v>
      </c>
      <c r="L39" s="20"/>
      <c r="P39" s="114" t="s">
        <v>45</v>
      </c>
      <c r="Q39" s="114">
        <f t="shared" si="6"/>
        <v>6694.6741371656244</v>
      </c>
      <c r="R39" s="112">
        <f t="shared" si="7"/>
        <v>18.341573000000039</v>
      </c>
      <c r="S39" s="20"/>
      <c r="W39" s="114" t="s">
        <v>45</v>
      </c>
      <c r="X39" s="113">
        <f t="shared" si="8"/>
        <v>2.8313698680279942E-2</v>
      </c>
      <c r="Y39" s="113">
        <f t="shared" si="9"/>
        <v>2.8313698713413826E-2</v>
      </c>
      <c r="Z39" s="20"/>
      <c r="AE39" s="1"/>
    </row>
    <row r="40" spans="2:31">
      <c r="B40" s="114" t="s">
        <v>46</v>
      </c>
      <c r="C40" s="114">
        <f t="shared" si="10"/>
        <v>834989.97933500004</v>
      </c>
      <c r="D40" s="112">
        <v>2287.643779</v>
      </c>
      <c r="E40" s="20"/>
      <c r="I40" s="114" t="s">
        <v>46</v>
      </c>
      <c r="J40" s="114">
        <v>858631.63356551703</v>
      </c>
      <c r="K40" s="112">
        <v>2352.415434</v>
      </c>
      <c r="L40" s="20"/>
      <c r="P40" s="114" t="s">
        <v>46</v>
      </c>
      <c r="Q40" s="114">
        <f t="shared" si="6"/>
        <v>23641.654230516986</v>
      </c>
      <c r="R40" s="112">
        <f t="shared" si="7"/>
        <v>64.77165500000001</v>
      </c>
      <c r="S40" s="20"/>
      <c r="W40" s="114" t="s">
        <v>46</v>
      </c>
      <c r="X40" s="113">
        <f t="shared" si="8"/>
        <v>2.8313698146827576E-2</v>
      </c>
      <c r="Y40" s="113">
        <f t="shared" si="9"/>
        <v>2.831369796057746E-2</v>
      </c>
      <c r="Z40" s="20"/>
      <c r="AE40" s="1"/>
    </row>
    <row r="41" spans="2:31">
      <c r="B41" s="114" t="s">
        <v>47</v>
      </c>
      <c r="C41" s="114">
        <f t="shared" si="10"/>
        <v>1987928.920095</v>
      </c>
      <c r="D41" s="112">
        <v>5446.3806029999996</v>
      </c>
      <c r="E41" s="20"/>
      <c r="I41" s="114" t="s">
        <v>47</v>
      </c>
      <c r="J41" s="114">
        <v>2044214.5397967249</v>
      </c>
      <c r="K41" s="112">
        <v>5600.5877799999998</v>
      </c>
      <c r="L41" s="20"/>
      <c r="P41" s="114" t="s">
        <v>47</v>
      </c>
      <c r="Q41" s="114">
        <f t="shared" si="6"/>
        <v>56285.619701724965</v>
      </c>
      <c r="R41" s="112">
        <f t="shared" si="7"/>
        <v>154.20717700000023</v>
      </c>
      <c r="S41" s="20"/>
      <c r="W41" s="114" t="s">
        <v>47</v>
      </c>
      <c r="X41" s="113">
        <f t="shared" si="8"/>
        <v>2.8313698308204686E-2</v>
      </c>
      <c r="Y41" s="113">
        <f t="shared" si="9"/>
        <v>2.8313698259548579E-2</v>
      </c>
      <c r="Z41" s="20"/>
      <c r="AE41" s="1"/>
    </row>
    <row r="42" spans="2:31" ht="13.5" thickBot="1">
      <c r="B42" s="109" t="s">
        <v>48</v>
      </c>
      <c r="C42" s="109">
        <f t="shared" si="10"/>
        <v>4670801.1060349997</v>
      </c>
      <c r="D42" s="115">
        <v>12796.715359</v>
      </c>
      <c r="E42" s="20"/>
      <c r="I42" s="109" t="s">
        <v>48</v>
      </c>
      <c r="J42" s="109">
        <v>4803048.7595855109</v>
      </c>
      <c r="K42" s="115">
        <v>13159.037697</v>
      </c>
      <c r="L42" s="20"/>
      <c r="P42" s="109" t="s">
        <v>48</v>
      </c>
      <c r="Q42" s="109">
        <f t="shared" si="6"/>
        <v>132247.65355051123</v>
      </c>
      <c r="R42" s="115">
        <f t="shared" si="7"/>
        <v>362.32233799999995</v>
      </c>
      <c r="S42" s="20"/>
      <c r="W42" s="109" t="s">
        <v>48</v>
      </c>
      <c r="X42" s="116">
        <f t="shared" si="8"/>
        <v>2.8313698346015648E-2</v>
      </c>
      <c r="Y42" s="116">
        <f t="shared" si="9"/>
        <v>2.8313698307368903E-2</v>
      </c>
      <c r="Z42" s="20"/>
      <c r="AE42" s="1"/>
    </row>
    <row r="43" spans="2:31" ht="13.5" thickBot="1">
      <c r="B43" s="61" t="s">
        <v>49</v>
      </c>
      <c r="C43" s="61" t="s">
        <v>50</v>
      </c>
      <c r="D43" s="62">
        <v>1.5717914674773086</v>
      </c>
      <c r="E43" s="20"/>
      <c r="I43" s="61" t="s">
        <v>49</v>
      </c>
      <c r="J43" s="61" t="s">
        <v>50</v>
      </c>
      <c r="K43" s="62">
        <v>1.6162946968991712</v>
      </c>
      <c r="L43" s="20"/>
      <c r="P43" s="61" t="s">
        <v>49</v>
      </c>
      <c r="Q43" s="61" t="s">
        <v>50</v>
      </c>
      <c r="R43" s="62">
        <f>K43-D43</f>
        <v>4.4503229421862578E-2</v>
      </c>
      <c r="S43" s="20"/>
      <c r="W43" s="61" t="s">
        <v>49</v>
      </c>
      <c r="X43" s="61" t="s">
        <v>50</v>
      </c>
      <c r="Y43" s="63">
        <f>IFERROR(R43/D43,0)</f>
        <v>2.8313698313485122E-2</v>
      </c>
      <c r="Z43" s="20"/>
      <c r="AE43" s="1"/>
    </row>
    <row r="44" spans="2:31">
      <c r="B44" s="10" t="s">
        <v>51</v>
      </c>
      <c r="C44" s="21">
        <f>D43</f>
        <v>1.5717914674773086</v>
      </c>
      <c r="D44" s="22"/>
      <c r="E44" s="20"/>
      <c r="I44" s="10" t="s">
        <v>51</v>
      </c>
      <c r="J44" s="21">
        <v>1.6162946968991712</v>
      </c>
      <c r="K44" s="22"/>
      <c r="L44" s="20"/>
      <c r="P44" s="10" t="s">
        <v>51</v>
      </c>
      <c r="Q44" s="21">
        <f>J44-C44</f>
        <v>4.4503229421862578E-2</v>
      </c>
      <c r="R44" s="22"/>
      <c r="S44" s="20"/>
      <c r="W44" s="10" t="s">
        <v>51</v>
      </c>
      <c r="X44" s="37">
        <f>IFERROR(Q44/C44,0)</f>
        <v>2.8313698313485122E-2</v>
      </c>
      <c r="Y44" s="22"/>
      <c r="Z44" s="20"/>
      <c r="AE44" s="1"/>
    </row>
    <row r="45" spans="2:31">
      <c r="B45" s="19"/>
      <c r="C45" s="23"/>
      <c r="D45" s="20"/>
      <c r="E45" s="20"/>
      <c r="I45" s="19"/>
      <c r="J45" s="23"/>
      <c r="K45" s="20"/>
      <c r="L45" s="20"/>
      <c r="P45" s="19"/>
      <c r="Q45" s="23"/>
      <c r="R45" s="20"/>
      <c r="S45" s="20"/>
      <c r="W45" s="19"/>
      <c r="X45" s="23"/>
      <c r="Y45" s="20"/>
      <c r="Z45" s="20"/>
      <c r="AE45" s="1"/>
    </row>
    <row r="46" spans="2:31" ht="13.5" thickBot="1">
      <c r="B46" s="19"/>
      <c r="C46" s="23"/>
      <c r="D46" s="20"/>
      <c r="E46" s="20"/>
      <c r="I46" s="19"/>
      <c r="J46" s="23"/>
      <c r="K46" s="20"/>
      <c r="L46" s="20"/>
      <c r="P46" s="19"/>
      <c r="Q46" s="23"/>
      <c r="R46" s="20"/>
      <c r="S46" s="20"/>
      <c r="W46" s="19"/>
      <c r="X46" s="23"/>
      <c r="Y46" s="20"/>
      <c r="Z46" s="20"/>
      <c r="AE46" s="1"/>
    </row>
    <row r="47" spans="2:31" ht="13.5" thickBot="1">
      <c r="B47" s="24" t="s">
        <v>52</v>
      </c>
      <c r="C47" s="24"/>
      <c r="D47" s="25"/>
      <c r="E47" s="19"/>
      <c r="I47" s="24" t="s">
        <v>52</v>
      </c>
      <c r="J47" s="24"/>
      <c r="K47" s="25"/>
      <c r="L47" s="19"/>
      <c r="P47" s="24" t="s">
        <v>52</v>
      </c>
      <c r="Q47" s="24"/>
      <c r="R47" s="25"/>
      <c r="S47" s="19"/>
      <c r="W47" s="24" t="s">
        <v>52</v>
      </c>
      <c r="X47" s="24"/>
      <c r="Y47" s="25"/>
      <c r="Z47" s="19"/>
      <c r="AE47" s="1"/>
    </row>
    <row r="48" spans="2:31" ht="12.75" customHeight="1">
      <c r="B48" s="92" t="s">
        <v>5</v>
      </c>
      <c r="C48" s="86" t="s">
        <v>6</v>
      </c>
      <c r="D48" s="95" t="s">
        <v>53</v>
      </c>
      <c r="E48" s="95" t="s">
        <v>54</v>
      </c>
      <c r="F48" s="95" t="s">
        <v>55</v>
      </c>
      <c r="G48" s="95" t="s">
        <v>56</v>
      </c>
      <c r="I48" s="92" t="s">
        <v>5</v>
      </c>
      <c r="J48" s="86" t="s">
        <v>6</v>
      </c>
      <c r="K48" s="95" t="s">
        <v>53</v>
      </c>
      <c r="L48" s="95" t="s">
        <v>54</v>
      </c>
      <c r="M48" s="95" t="s">
        <v>55</v>
      </c>
      <c r="N48" s="95" t="s">
        <v>56</v>
      </c>
      <c r="P48" s="92" t="s">
        <v>5</v>
      </c>
      <c r="Q48" s="86" t="s">
        <v>6</v>
      </c>
      <c r="R48" s="95" t="s">
        <v>53</v>
      </c>
      <c r="S48" s="95" t="s">
        <v>54</v>
      </c>
      <c r="T48" s="95" t="s">
        <v>55</v>
      </c>
      <c r="U48" s="95" t="s">
        <v>56</v>
      </c>
      <c r="W48" s="92" t="s">
        <v>5</v>
      </c>
      <c r="X48" s="86" t="s">
        <v>6</v>
      </c>
      <c r="Y48" s="95" t="s">
        <v>53</v>
      </c>
      <c r="Z48" s="95" t="s">
        <v>54</v>
      </c>
      <c r="AA48" s="95" t="s">
        <v>55</v>
      </c>
      <c r="AB48" s="95" t="s">
        <v>56</v>
      </c>
      <c r="AE48" s="1"/>
    </row>
    <row r="49" spans="2:50">
      <c r="B49" s="93"/>
      <c r="C49" s="87"/>
      <c r="D49" s="96"/>
      <c r="E49" s="96"/>
      <c r="F49" s="96"/>
      <c r="G49" s="96"/>
      <c r="I49" s="93"/>
      <c r="J49" s="87"/>
      <c r="K49" s="96"/>
      <c r="L49" s="96"/>
      <c r="M49" s="96"/>
      <c r="N49" s="96"/>
      <c r="P49" s="93"/>
      <c r="Q49" s="87"/>
      <c r="R49" s="96"/>
      <c r="S49" s="96"/>
      <c r="T49" s="96"/>
      <c r="U49" s="96"/>
      <c r="W49" s="93"/>
      <c r="X49" s="87"/>
      <c r="Y49" s="96"/>
      <c r="Z49" s="96"/>
      <c r="AA49" s="96"/>
      <c r="AB49" s="96"/>
      <c r="AE49" s="1"/>
    </row>
    <row r="50" spans="2:50" ht="13.5" thickBot="1">
      <c r="B50" s="94"/>
      <c r="C50" s="88"/>
      <c r="D50" s="97"/>
      <c r="E50" s="97"/>
      <c r="F50" s="97"/>
      <c r="G50" s="97"/>
      <c r="I50" s="94"/>
      <c r="J50" s="88"/>
      <c r="K50" s="97"/>
      <c r="L50" s="97"/>
      <c r="M50" s="97"/>
      <c r="N50" s="97"/>
      <c r="P50" s="94"/>
      <c r="Q50" s="88"/>
      <c r="R50" s="97"/>
      <c r="S50" s="97"/>
      <c r="T50" s="97"/>
      <c r="U50" s="97"/>
      <c r="W50" s="94"/>
      <c r="X50" s="88"/>
      <c r="Y50" s="97"/>
      <c r="Z50" s="97"/>
      <c r="AA50" s="97"/>
      <c r="AB50" s="97"/>
      <c r="AE50" s="1"/>
    </row>
    <row r="51" spans="2:50">
      <c r="B51" s="70">
        <v>1</v>
      </c>
      <c r="C51" s="71" t="s">
        <v>57</v>
      </c>
      <c r="D51" s="72">
        <v>2.288151</v>
      </c>
      <c r="E51" s="72">
        <v>23.984031000000002</v>
      </c>
      <c r="F51" s="72">
        <v>17.659859000000001</v>
      </c>
      <c r="G51" s="72">
        <v>-1.7530399999999999</v>
      </c>
      <c r="I51" s="70">
        <v>1</v>
      </c>
      <c r="J51" s="71" t="s">
        <v>57</v>
      </c>
      <c r="K51" s="72">
        <v>1.3000860000000001</v>
      </c>
      <c r="L51" s="72">
        <v>13.62729</v>
      </c>
      <c r="M51" s="72">
        <v>10.034011</v>
      </c>
      <c r="N51" s="72">
        <v>0</v>
      </c>
      <c r="P51" s="70">
        <v>1</v>
      </c>
      <c r="Q51" s="71" t="s">
        <v>57</v>
      </c>
      <c r="R51" s="72">
        <f t="shared" ref="R51:R77" si="11">K51-D51</f>
        <v>-0.98806499999999997</v>
      </c>
      <c r="S51" s="72">
        <f t="shared" ref="S51:S77" si="12">L51-E51</f>
        <v>-10.356741000000001</v>
      </c>
      <c r="T51" s="72">
        <f t="shared" ref="T51:T77" si="13">M51-F51</f>
        <v>-7.6258480000000013</v>
      </c>
      <c r="U51" s="72">
        <f t="shared" ref="U51:U77" si="14">N51-G51</f>
        <v>1.7530399999999999</v>
      </c>
      <c r="W51" s="70">
        <v>1</v>
      </c>
      <c r="X51" s="71" t="s">
        <v>57</v>
      </c>
      <c r="Y51" s="73">
        <f t="shared" ref="Y51:Y77" si="15">IFERROR(R51/D51,0)</f>
        <v>-0.43181809242484431</v>
      </c>
      <c r="Z51" s="73">
        <f t="shared" ref="Z51:Z77" si="16">IFERROR(S51/E51,0)</f>
        <v>-0.43181819603218496</v>
      </c>
      <c r="AA51" s="73">
        <f t="shared" ref="AA51:AA77" si="17">IFERROR(T51/F51,0)</f>
        <v>-0.43181817023567409</v>
      </c>
      <c r="AB51" s="73">
        <f t="shared" ref="AB51:AB77" si="18">IFERROR(U51/G51,0)</f>
        <v>-1</v>
      </c>
      <c r="AE51" s="1"/>
      <c r="AX51" s="14"/>
    </row>
    <row r="52" spans="2:50">
      <c r="B52" s="117">
        <v>2</v>
      </c>
      <c r="C52" s="118" t="s">
        <v>58</v>
      </c>
      <c r="D52" s="119">
        <v>2.9109590000000001</v>
      </c>
      <c r="E52" s="119">
        <v>15.929791</v>
      </c>
      <c r="F52" s="119">
        <v>17.659859000000001</v>
      </c>
      <c r="G52" s="119">
        <v>-1.7530399999999999</v>
      </c>
      <c r="I52" s="117">
        <v>2</v>
      </c>
      <c r="J52" s="118" t="s">
        <v>58</v>
      </c>
      <c r="K52" s="119">
        <v>1.6539539999999999</v>
      </c>
      <c r="L52" s="119">
        <v>9.0510179999999991</v>
      </c>
      <c r="M52" s="119">
        <v>10.034011</v>
      </c>
      <c r="N52" s="119">
        <v>0</v>
      </c>
      <c r="P52" s="117">
        <v>2</v>
      </c>
      <c r="Q52" s="118" t="s">
        <v>58</v>
      </c>
      <c r="R52" s="119">
        <f t="shared" si="11"/>
        <v>-1.2570050000000001</v>
      </c>
      <c r="S52" s="119">
        <f t="shared" si="12"/>
        <v>-6.8787730000000007</v>
      </c>
      <c r="T52" s="119">
        <f t="shared" si="13"/>
        <v>-7.6258480000000013</v>
      </c>
      <c r="U52" s="119">
        <f t="shared" si="14"/>
        <v>1.7530399999999999</v>
      </c>
      <c r="W52" s="117">
        <v>2</v>
      </c>
      <c r="X52" s="118" t="s">
        <v>58</v>
      </c>
      <c r="Y52" s="120">
        <f t="shared" si="15"/>
        <v>-0.4318181740106955</v>
      </c>
      <c r="Z52" s="120">
        <f t="shared" si="16"/>
        <v>-0.43181815756402586</v>
      </c>
      <c r="AA52" s="120">
        <f t="shared" si="17"/>
        <v>-0.43181817023567409</v>
      </c>
      <c r="AB52" s="120">
        <f t="shared" si="18"/>
        <v>-1</v>
      </c>
      <c r="AE52" s="1"/>
    </row>
    <row r="53" spans="2:50">
      <c r="B53" s="117">
        <v>3</v>
      </c>
      <c r="C53" s="118" t="s">
        <v>59</v>
      </c>
      <c r="D53" s="119">
        <v>2.396306</v>
      </c>
      <c r="E53" s="119">
        <v>22.514052</v>
      </c>
      <c r="F53" s="119">
        <v>16.552738999999999</v>
      </c>
      <c r="G53" s="119">
        <v>-1.7530399999999999</v>
      </c>
      <c r="I53" s="117">
        <v>3</v>
      </c>
      <c r="J53" s="118" t="s">
        <v>59</v>
      </c>
      <c r="K53" s="119">
        <v>1.3615379999999999</v>
      </c>
      <c r="L53" s="119">
        <v>12.792075000000001</v>
      </c>
      <c r="M53" s="119">
        <v>9.4049650000000007</v>
      </c>
      <c r="N53" s="119">
        <v>0</v>
      </c>
      <c r="P53" s="117">
        <v>3</v>
      </c>
      <c r="Q53" s="118" t="s">
        <v>59</v>
      </c>
      <c r="R53" s="119">
        <f t="shared" si="11"/>
        <v>-1.0347680000000001</v>
      </c>
      <c r="S53" s="119">
        <f t="shared" si="12"/>
        <v>-9.721976999999999</v>
      </c>
      <c r="T53" s="119">
        <f t="shared" si="13"/>
        <v>-7.1477739999999983</v>
      </c>
      <c r="U53" s="119">
        <f t="shared" si="14"/>
        <v>1.7530399999999999</v>
      </c>
      <c r="W53" s="117">
        <v>3</v>
      </c>
      <c r="X53" s="118" t="s">
        <v>59</v>
      </c>
      <c r="Y53" s="120">
        <f t="shared" si="15"/>
        <v>-0.43181797316369452</v>
      </c>
      <c r="Z53" s="120">
        <f t="shared" si="16"/>
        <v>-0.43181818181818177</v>
      </c>
      <c r="AA53" s="120">
        <f t="shared" si="17"/>
        <v>-0.43181820241350988</v>
      </c>
      <c r="AB53" s="120">
        <f t="shared" si="18"/>
        <v>-1</v>
      </c>
      <c r="AE53" s="1"/>
    </row>
    <row r="54" spans="2:50">
      <c r="B54" s="117">
        <v>4</v>
      </c>
      <c r="C54" s="118" t="s">
        <v>60</v>
      </c>
      <c r="D54" s="119">
        <v>-6.6114179999999996</v>
      </c>
      <c r="E54" s="119">
        <v>22.514052</v>
      </c>
      <c r="F54" s="119">
        <v>16.181290000000001</v>
      </c>
      <c r="G54" s="119">
        <v>-1.7530399999999999</v>
      </c>
      <c r="I54" s="117">
        <v>4</v>
      </c>
      <c r="J54" s="118" t="s">
        <v>60</v>
      </c>
      <c r="K54" s="119">
        <v>-3.756488</v>
      </c>
      <c r="L54" s="119">
        <v>12.792075000000001</v>
      </c>
      <c r="M54" s="119">
        <v>9.1939150000000005</v>
      </c>
      <c r="N54" s="119">
        <v>0</v>
      </c>
      <c r="P54" s="117">
        <v>4</v>
      </c>
      <c r="Q54" s="118" t="s">
        <v>60</v>
      </c>
      <c r="R54" s="119">
        <f t="shared" si="11"/>
        <v>2.8549299999999995</v>
      </c>
      <c r="S54" s="119">
        <f t="shared" si="12"/>
        <v>-9.721976999999999</v>
      </c>
      <c r="T54" s="119">
        <f t="shared" si="13"/>
        <v>-6.9873750000000001</v>
      </c>
      <c r="U54" s="119">
        <f t="shared" si="14"/>
        <v>1.7530399999999999</v>
      </c>
      <c r="W54" s="117">
        <v>4</v>
      </c>
      <c r="X54" s="118" t="s">
        <v>60</v>
      </c>
      <c r="Y54" s="120">
        <f t="shared" si="15"/>
        <v>-0.43181810619144029</v>
      </c>
      <c r="Z54" s="120">
        <f t="shared" si="16"/>
        <v>-0.43181818181818177</v>
      </c>
      <c r="AA54" s="120">
        <f t="shared" si="17"/>
        <v>-0.43181816777277954</v>
      </c>
      <c r="AB54" s="120">
        <f t="shared" si="18"/>
        <v>-1</v>
      </c>
      <c r="AE54" s="1"/>
    </row>
    <row r="55" spans="2:50">
      <c r="B55" s="117">
        <v>5</v>
      </c>
      <c r="C55" s="118" t="s">
        <v>61</v>
      </c>
      <c r="D55" s="119">
        <v>1.803437</v>
      </c>
      <c r="E55" s="119">
        <v>18.746946000000001</v>
      </c>
      <c r="F55" s="119">
        <v>13.138581</v>
      </c>
      <c r="G55" s="119">
        <v>-1.7530399999999999</v>
      </c>
      <c r="I55" s="117">
        <v>5</v>
      </c>
      <c r="J55" s="118" t="s">
        <v>61</v>
      </c>
      <c r="K55" s="119">
        <v>1.02468</v>
      </c>
      <c r="L55" s="119">
        <v>10.651674</v>
      </c>
      <c r="M55" s="119">
        <v>7.465103</v>
      </c>
      <c r="N55" s="119">
        <v>0</v>
      </c>
      <c r="P55" s="117">
        <v>5</v>
      </c>
      <c r="Q55" s="118" t="s">
        <v>61</v>
      </c>
      <c r="R55" s="119">
        <f t="shared" si="11"/>
        <v>-0.77875699999999992</v>
      </c>
      <c r="S55" s="119">
        <f t="shared" si="12"/>
        <v>-8.0952720000000014</v>
      </c>
      <c r="T55" s="119">
        <f t="shared" si="13"/>
        <v>-5.6734780000000002</v>
      </c>
      <c r="U55" s="119">
        <f t="shared" si="14"/>
        <v>1.7530399999999999</v>
      </c>
      <c r="W55" s="117">
        <v>5</v>
      </c>
      <c r="X55" s="118" t="s">
        <v>61</v>
      </c>
      <c r="Y55" s="120">
        <f t="shared" si="15"/>
        <v>-0.43181824482917891</v>
      </c>
      <c r="Z55" s="120">
        <f t="shared" si="16"/>
        <v>-0.43181817454426979</v>
      </c>
      <c r="AA55" s="120">
        <f t="shared" si="17"/>
        <v>-0.4318181697094991</v>
      </c>
      <c r="AB55" s="120">
        <f t="shared" si="18"/>
        <v>-1</v>
      </c>
      <c r="AE55" s="1"/>
    </row>
    <row r="56" spans="2:50">
      <c r="B56" s="117">
        <v>6</v>
      </c>
      <c r="C56" s="118" t="s">
        <v>62</v>
      </c>
      <c r="D56" s="119">
        <v>4.0646519999999997</v>
      </c>
      <c r="E56" s="119">
        <v>18.544108999999999</v>
      </c>
      <c r="F56" s="119">
        <v>12.944675</v>
      </c>
      <c r="G56" s="119">
        <v>-1.7530399999999999</v>
      </c>
      <c r="I56" s="117">
        <v>6</v>
      </c>
      <c r="J56" s="118" t="s">
        <v>62</v>
      </c>
      <c r="K56" s="119">
        <v>2.3094610000000002</v>
      </c>
      <c r="L56" s="119">
        <v>10.536424999999999</v>
      </c>
      <c r="M56" s="119">
        <v>7.3549290000000003</v>
      </c>
      <c r="N56" s="119">
        <v>0</v>
      </c>
      <c r="P56" s="117">
        <v>6</v>
      </c>
      <c r="Q56" s="118" t="s">
        <v>62</v>
      </c>
      <c r="R56" s="119">
        <f t="shared" si="11"/>
        <v>-1.7551909999999995</v>
      </c>
      <c r="S56" s="119">
        <f t="shared" si="12"/>
        <v>-8.0076839999999994</v>
      </c>
      <c r="T56" s="119">
        <f t="shared" si="13"/>
        <v>-5.5897459999999999</v>
      </c>
      <c r="U56" s="119">
        <f t="shared" si="14"/>
        <v>1.7530399999999999</v>
      </c>
      <c r="W56" s="117">
        <v>6</v>
      </c>
      <c r="X56" s="118" t="s">
        <v>62</v>
      </c>
      <c r="Y56" s="120">
        <f t="shared" si="15"/>
        <v>-0.43181827128128059</v>
      </c>
      <c r="Z56" s="120">
        <f t="shared" si="16"/>
        <v>-0.43181821245765972</v>
      </c>
      <c r="AA56" s="120">
        <f t="shared" si="17"/>
        <v>-0.43181818006245809</v>
      </c>
      <c r="AB56" s="120">
        <f t="shared" si="18"/>
        <v>-1</v>
      </c>
      <c r="AE56" s="1"/>
    </row>
    <row r="57" spans="2:50">
      <c r="B57" s="117">
        <v>7</v>
      </c>
      <c r="C57" s="118" t="s">
        <v>63</v>
      </c>
      <c r="D57" s="119">
        <v>3.5833089999999999</v>
      </c>
      <c r="E57" s="119">
        <v>16.940215999999999</v>
      </c>
      <c r="F57" s="119">
        <v>21.391974000000001</v>
      </c>
      <c r="G57" s="119">
        <v>-1.7530399999999999</v>
      </c>
      <c r="I57" s="117">
        <v>7</v>
      </c>
      <c r="J57" s="118" t="s">
        <v>63</v>
      </c>
      <c r="K57" s="119">
        <v>2.035971</v>
      </c>
      <c r="L57" s="119">
        <v>9.6251219999999993</v>
      </c>
      <c r="M57" s="119">
        <v>12.154529999999999</v>
      </c>
      <c r="N57" s="119">
        <v>0</v>
      </c>
      <c r="P57" s="117">
        <v>7</v>
      </c>
      <c r="Q57" s="118" t="s">
        <v>63</v>
      </c>
      <c r="R57" s="119">
        <f t="shared" si="11"/>
        <v>-1.5473379999999999</v>
      </c>
      <c r="S57" s="119">
        <f t="shared" si="12"/>
        <v>-7.3150940000000002</v>
      </c>
      <c r="T57" s="119">
        <f t="shared" si="13"/>
        <v>-9.2374440000000018</v>
      </c>
      <c r="U57" s="119">
        <f t="shared" si="14"/>
        <v>1.7530399999999999</v>
      </c>
      <c r="W57" s="117">
        <v>7</v>
      </c>
      <c r="X57" s="118" t="s">
        <v>63</v>
      </c>
      <c r="Y57" s="120">
        <f t="shared" si="15"/>
        <v>-0.4318181881607196</v>
      </c>
      <c r="Z57" s="120">
        <f t="shared" si="16"/>
        <v>-0.43181822474990877</v>
      </c>
      <c r="AA57" s="120">
        <f t="shared" si="17"/>
        <v>-0.43181821369079831</v>
      </c>
      <c r="AB57" s="120">
        <f t="shared" si="18"/>
        <v>-1</v>
      </c>
      <c r="AE57" s="1"/>
    </row>
    <row r="58" spans="2:50">
      <c r="B58" s="117">
        <v>8</v>
      </c>
      <c r="C58" s="118" t="s">
        <v>64</v>
      </c>
      <c r="D58" s="119">
        <v>2.8236089999999998</v>
      </c>
      <c r="E58" s="119">
        <v>16.940215999999999</v>
      </c>
      <c r="F58" s="119">
        <v>11.388546</v>
      </c>
      <c r="G58" s="119">
        <v>-1.7530399999999999</v>
      </c>
      <c r="I58" s="117">
        <v>8</v>
      </c>
      <c r="J58" s="118" t="s">
        <v>64</v>
      </c>
      <c r="K58" s="119">
        <v>1.6043229999999999</v>
      </c>
      <c r="L58" s="119">
        <v>9.6251219999999993</v>
      </c>
      <c r="M58" s="119">
        <v>6.4707650000000001</v>
      </c>
      <c r="N58" s="119">
        <v>0</v>
      </c>
      <c r="P58" s="117">
        <v>8</v>
      </c>
      <c r="Q58" s="118" t="s">
        <v>64</v>
      </c>
      <c r="R58" s="119">
        <f t="shared" si="11"/>
        <v>-1.2192859999999999</v>
      </c>
      <c r="S58" s="119">
        <f t="shared" si="12"/>
        <v>-7.3150940000000002</v>
      </c>
      <c r="T58" s="119">
        <f t="shared" si="13"/>
        <v>-4.9177809999999997</v>
      </c>
      <c r="U58" s="119">
        <f t="shared" si="14"/>
        <v>1.7530399999999999</v>
      </c>
      <c r="W58" s="117">
        <v>8</v>
      </c>
      <c r="X58" s="118" t="s">
        <v>64</v>
      </c>
      <c r="Y58" s="120">
        <f t="shared" si="15"/>
        <v>-0.43181828645538384</v>
      </c>
      <c r="Z58" s="120">
        <f t="shared" si="16"/>
        <v>-0.43181822474990877</v>
      </c>
      <c r="AA58" s="120">
        <f t="shared" si="17"/>
        <v>-0.4318181618619269</v>
      </c>
      <c r="AB58" s="120">
        <f t="shared" si="18"/>
        <v>-1</v>
      </c>
      <c r="AE58" s="1"/>
    </row>
    <row r="59" spans="2:50">
      <c r="B59" s="117">
        <v>9</v>
      </c>
      <c r="C59" s="118" t="s">
        <v>65</v>
      </c>
      <c r="D59" s="119">
        <v>1.542154</v>
      </c>
      <c r="E59" s="119">
        <v>16.426608999999999</v>
      </c>
      <c r="F59" s="119">
        <v>11.072203999999999</v>
      </c>
      <c r="G59" s="119">
        <v>-1.7530399999999999</v>
      </c>
      <c r="I59" s="117">
        <v>9</v>
      </c>
      <c r="J59" s="118" t="s">
        <v>65</v>
      </c>
      <c r="K59" s="119">
        <v>0.876224</v>
      </c>
      <c r="L59" s="119">
        <v>9.3332999999999995</v>
      </c>
      <c r="M59" s="119">
        <v>6.2910250000000003</v>
      </c>
      <c r="N59" s="119">
        <v>0</v>
      </c>
      <c r="P59" s="117">
        <v>9</v>
      </c>
      <c r="Q59" s="118" t="s">
        <v>65</v>
      </c>
      <c r="R59" s="119">
        <f t="shared" si="11"/>
        <v>-0.66593000000000002</v>
      </c>
      <c r="S59" s="119">
        <f t="shared" si="12"/>
        <v>-7.0933089999999996</v>
      </c>
      <c r="T59" s="119">
        <f t="shared" si="13"/>
        <v>-4.781178999999999</v>
      </c>
      <c r="U59" s="119">
        <f t="shared" si="14"/>
        <v>1.7530399999999999</v>
      </c>
      <c r="W59" s="117">
        <v>9</v>
      </c>
      <c r="X59" s="118" t="s">
        <v>65</v>
      </c>
      <c r="Y59" s="120">
        <f t="shared" si="15"/>
        <v>-0.43181809339404498</v>
      </c>
      <c r="Z59" s="120">
        <f t="shared" si="16"/>
        <v>-0.43181821640729379</v>
      </c>
      <c r="AA59" s="120">
        <f t="shared" si="17"/>
        <v>-0.43181818181818177</v>
      </c>
      <c r="AB59" s="120">
        <f t="shared" si="18"/>
        <v>-1</v>
      </c>
      <c r="AE59" s="1"/>
    </row>
    <row r="60" spans="2:50">
      <c r="B60" s="117">
        <v>10</v>
      </c>
      <c r="C60" s="118" t="s">
        <v>66</v>
      </c>
      <c r="D60" s="119">
        <v>1.861108</v>
      </c>
      <c r="E60" s="119">
        <v>15.567886</v>
      </c>
      <c r="F60" s="119">
        <v>10.682176999999999</v>
      </c>
      <c r="G60" s="119">
        <v>-1.7530399999999999</v>
      </c>
      <c r="I60" s="117">
        <v>10</v>
      </c>
      <c r="J60" s="118" t="s">
        <v>66</v>
      </c>
      <c r="K60" s="119">
        <v>1.0574479999999999</v>
      </c>
      <c r="L60" s="119">
        <v>8.8453900000000001</v>
      </c>
      <c r="M60" s="119">
        <v>6.0694189999999999</v>
      </c>
      <c r="N60" s="119">
        <v>0</v>
      </c>
      <c r="P60" s="117">
        <v>10</v>
      </c>
      <c r="Q60" s="118" t="s">
        <v>66</v>
      </c>
      <c r="R60" s="119">
        <f t="shared" si="11"/>
        <v>-0.80366000000000004</v>
      </c>
      <c r="S60" s="119">
        <f t="shared" si="12"/>
        <v>-6.7224959999999996</v>
      </c>
      <c r="T60" s="119">
        <f t="shared" si="13"/>
        <v>-4.6127579999999995</v>
      </c>
      <c r="U60" s="119">
        <f t="shared" si="14"/>
        <v>1.7530399999999999</v>
      </c>
      <c r="W60" s="117">
        <v>10</v>
      </c>
      <c r="X60" s="118" t="s">
        <v>66</v>
      </c>
      <c r="Y60" s="120">
        <f t="shared" si="15"/>
        <v>-0.43181803527790974</v>
      </c>
      <c r="Z60" s="120">
        <f t="shared" si="16"/>
        <v>-0.43181816721936428</v>
      </c>
      <c r="AA60" s="120">
        <f t="shared" si="17"/>
        <v>-0.43181815841471261</v>
      </c>
      <c r="AB60" s="120">
        <f t="shared" si="18"/>
        <v>-1</v>
      </c>
      <c r="AE60" s="1"/>
    </row>
    <row r="61" spans="2:50">
      <c r="B61" s="117">
        <v>11</v>
      </c>
      <c r="C61" s="118" t="s">
        <v>67</v>
      </c>
      <c r="D61" s="119">
        <v>1.28311</v>
      </c>
      <c r="E61" s="119">
        <v>15.567886</v>
      </c>
      <c r="F61" s="119">
        <v>5.1123750000000001</v>
      </c>
      <c r="G61" s="119">
        <v>-1.7530399999999999</v>
      </c>
      <c r="I61" s="117">
        <v>11</v>
      </c>
      <c r="J61" s="118" t="s">
        <v>67</v>
      </c>
      <c r="K61" s="119">
        <v>0.72904000000000002</v>
      </c>
      <c r="L61" s="119">
        <v>8.8453900000000001</v>
      </c>
      <c r="M61" s="119">
        <v>2.9047580000000002</v>
      </c>
      <c r="N61" s="119">
        <v>0</v>
      </c>
      <c r="P61" s="117">
        <v>11</v>
      </c>
      <c r="Q61" s="118" t="s">
        <v>67</v>
      </c>
      <c r="R61" s="119">
        <f t="shared" si="11"/>
        <v>-0.55406999999999995</v>
      </c>
      <c r="S61" s="119">
        <f t="shared" si="12"/>
        <v>-6.7224959999999996</v>
      </c>
      <c r="T61" s="119">
        <f t="shared" si="13"/>
        <v>-2.2076169999999999</v>
      </c>
      <c r="U61" s="119">
        <f t="shared" si="14"/>
        <v>1.7530399999999999</v>
      </c>
      <c r="W61" s="117">
        <v>11</v>
      </c>
      <c r="X61" s="118" t="s">
        <v>67</v>
      </c>
      <c r="Y61" s="120">
        <f t="shared" si="15"/>
        <v>-0.43181800469172554</v>
      </c>
      <c r="Z61" s="120">
        <f t="shared" si="16"/>
        <v>-0.43181816721936428</v>
      </c>
      <c r="AA61" s="120">
        <f t="shared" si="17"/>
        <v>-0.43181828406562506</v>
      </c>
      <c r="AB61" s="120">
        <f t="shared" si="18"/>
        <v>-1</v>
      </c>
      <c r="AE61" s="1"/>
    </row>
    <row r="62" spans="2:50">
      <c r="B62" s="117">
        <v>12</v>
      </c>
      <c r="C62" s="118" t="s">
        <v>68</v>
      </c>
      <c r="D62" s="119">
        <v>0.76554199999999994</v>
      </c>
      <c r="E62" s="119">
        <v>11.225338000000001</v>
      </c>
      <c r="F62" s="119">
        <v>7.0997399999999997</v>
      </c>
      <c r="G62" s="119">
        <v>-1.7530399999999999</v>
      </c>
      <c r="I62" s="117">
        <v>12</v>
      </c>
      <c r="J62" s="118" t="s">
        <v>68</v>
      </c>
      <c r="K62" s="119">
        <v>0.43496699999999999</v>
      </c>
      <c r="L62" s="119">
        <v>6.3780330000000003</v>
      </c>
      <c r="M62" s="119">
        <v>4.0339429999999998</v>
      </c>
      <c r="N62" s="119">
        <v>0</v>
      </c>
      <c r="P62" s="117">
        <v>12</v>
      </c>
      <c r="Q62" s="118" t="s">
        <v>68</v>
      </c>
      <c r="R62" s="119">
        <f t="shared" si="11"/>
        <v>-0.33057499999999995</v>
      </c>
      <c r="S62" s="119">
        <f t="shared" si="12"/>
        <v>-4.8473050000000004</v>
      </c>
      <c r="T62" s="119">
        <f t="shared" si="13"/>
        <v>-3.0657969999999999</v>
      </c>
      <c r="U62" s="119">
        <f t="shared" si="14"/>
        <v>1.7530399999999999</v>
      </c>
      <c r="W62" s="117">
        <v>12</v>
      </c>
      <c r="X62" s="118" t="s">
        <v>68</v>
      </c>
      <c r="Y62" s="120">
        <f t="shared" si="15"/>
        <v>-0.43181824119382084</v>
      </c>
      <c r="Z62" s="120">
        <f t="shared" si="16"/>
        <v>-0.43181817776890102</v>
      </c>
      <c r="AA62" s="120">
        <f t="shared" si="17"/>
        <v>-0.43181820742731425</v>
      </c>
      <c r="AB62" s="120">
        <f t="shared" si="18"/>
        <v>-1</v>
      </c>
      <c r="AE62" s="1"/>
    </row>
    <row r="63" spans="2:50">
      <c r="B63" s="117">
        <v>13</v>
      </c>
      <c r="C63" s="118" t="s">
        <v>69</v>
      </c>
      <c r="D63" s="119">
        <v>1.9714689999999999</v>
      </c>
      <c r="E63" s="119">
        <v>7.7839919999999996</v>
      </c>
      <c r="F63" s="119">
        <v>3.998834</v>
      </c>
      <c r="G63" s="119">
        <v>-1.7530399999999999</v>
      </c>
      <c r="I63" s="117">
        <v>13</v>
      </c>
      <c r="J63" s="118" t="s">
        <v>69</v>
      </c>
      <c r="K63" s="119">
        <v>1.120153</v>
      </c>
      <c r="L63" s="119">
        <v>4.4227230000000004</v>
      </c>
      <c r="M63" s="119">
        <v>2.272065</v>
      </c>
      <c r="N63" s="119">
        <v>0</v>
      </c>
      <c r="P63" s="117">
        <v>13</v>
      </c>
      <c r="Q63" s="118" t="s">
        <v>69</v>
      </c>
      <c r="R63" s="119">
        <f t="shared" si="11"/>
        <v>-0.85131599999999996</v>
      </c>
      <c r="S63" s="119">
        <f t="shared" si="12"/>
        <v>-3.3612689999999992</v>
      </c>
      <c r="T63" s="119">
        <f t="shared" si="13"/>
        <v>-1.726769</v>
      </c>
      <c r="U63" s="119">
        <f t="shared" si="14"/>
        <v>1.7530399999999999</v>
      </c>
      <c r="W63" s="117">
        <v>13</v>
      </c>
      <c r="X63" s="118" t="s">
        <v>69</v>
      </c>
      <c r="Y63" s="120">
        <f t="shared" si="15"/>
        <v>-0.43181810112154945</v>
      </c>
      <c r="Z63" s="120">
        <f t="shared" si="16"/>
        <v>-0.4318181467812402</v>
      </c>
      <c r="AA63" s="120">
        <f t="shared" si="17"/>
        <v>-0.43181812498343269</v>
      </c>
      <c r="AB63" s="120">
        <f t="shared" si="18"/>
        <v>-1</v>
      </c>
      <c r="AE63" s="1"/>
    </row>
    <row r="64" spans="2:50">
      <c r="B64" s="117">
        <v>14</v>
      </c>
      <c r="C64" s="118" t="s">
        <v>70</v>
      </c>
      <c r="D64" s="119">
        <v>0.91376999999999997</v>
      </c>
      <c r="E64" s="119">
        <v>7.7839919999999996</v>
      </c>
      <c r="F64" s="119">
        <v>1.331831</v>
      </c>
      <c r="G64" s="119">
        <v>-1.7530399999999999</v>
      </c>
      <c r="I64" s="117">
        <v>14</v>
      </c>
      <c r="J64" s="118" t="s">
        <v>70</v>
      </c>
      <c r="K64" s="119">
        <v>0.51918699999999995</v>
      </c>
      <c r="L64" s="119">
        <v>4.4227230000000004</v>
      </c>
      <c r="M64" s="119">
        <v>0.75672200000000001</v>
      </c>
      <c r="N64" s="119">
        <v>0</v>
      </c>
      <c r="P64" s="117">
        <v>14</v>
      </c>
      <c r="Q64" s="118" t="s">
        <v>70</v>
      </c>
      <c r="R64" s="119">
        <f t="shared" si="11"/>
        <v>-0.39458300000000002</v>
      </c>
      <c r="S64" s="119">
        <f t="shared" si="12"/>
        <v>-3.3612689999999992</v>
      </c>
      <c r="T64" s="119">
        <f t="shared" si="13"/>
        <v>-0.57510899999999998</v>
      </c>
      <c r="U64" s="119">
        <f t="shared" si="14"/>
        <v>1.7530399999999999</v>
      </c>
      <c r="W64" s="117">
        <v>14</v>
      </c>
      <c r="X64" s="118" t="s">
        <v>70</v>
      </c>
      <c r="Y64" s="120">
        <f t="shared" si="15"/>
        <v>-0.43181872900182761</v>
      </c>
      <c r="Z64" s="120">
        <f t="shared" si="16"/>
        <v>-0.4318181467812402</v>
      </c>
      <c r="AA64" s="120">
        <f t="shared" si="17"/>
        <v>-0.43181830127095705</v>
      </c>
      <c r="AB64" s="120">
        <f t="shared" si="18"/>
        <v>-1</v>
      </c>
      <c r="AE64" s="1"/>
    </row>
    <row r="65" spans="2:31">
      <c r="B65" s="117">
        <v>15</v>
      </c>
      <c r="C65" s="118" t="s">
        <v>71</v>
      </c>
      <c r="D65" s="119">
        <v>2.5361470000000002</v>
      </c>
      <c r="E65" s="119">
        <v>3.9711989999999999</v>
      </c>
      <c r="F65" s="119">
        <v>0.72095299999999995</v>
      </c>
      <c r="G65" s="119">
        <v>-1.7530399999999999</v>
      </c>
      <c r="I65" s="117">
        <v>15</v>
      </c>
      <c r="J65" s="118" t="s">
        <v>71</v>
      </c>
      <c r="K65" s="119">
        <v>1.440993</v>
      </c>
      <c r="L65" s="119">
        <v>2.2563629999999999</v>
      </c>
      <c r="M65" s="119">
        <v>0.40963300000000002</v>
      </c>
      <c r="N65" s="119">
        <v>0</v>
      </c>
      <c r="P65" s="117">
        <v>15</v>
      </c>
      <c r="Q65" s="118" t="s">
        <v>71</v>
      </c>
      <c r="R65" s="119">
        <f t="shared" si="11"/>
        <v>-1.0951540000000002</v>
      </c>
      <c r="S65" s="119">
        <f t="shared" si="12"/>
        <v>-1.714836</v>
      </c>
      <c r="T65" s="119">
        <f t="shared" si="13"/>
        <v>-0.31131999999999993</v>
      </c>
      <c r="U65" s="119">
        <f t="shared" si="14"/>
        <v>1.7530399999999999</v>
      </c>
      <c r="W65" s="117">
        <v>15</v>
      </c>
      <c r="X65" s="118" t="s">
        <v>71</v>
      </c>
      <c r="Y65" s="120">
        <f t="shared" si="15"/>
        <v>-0.43181802947542081</v>
      </c>
      <c r="Z65" s="120">
        <f t="shared" si="16"/>
        <v>-0.43181819898725804</v>
      </c>
      <c r="AA65" s="120">
        <f t="shared" si="17"/>
        <v>-0.43181733067204098</v>
      </c>
      <c r="AB65" s="120">
        <f t="shared" si="18"/>
        <v>-1</v>
      </c>
      <c r="AE65" s="1"/>
    </row>
    <row r="66" spans="2:31">
      <c r="B66" s="117">
        <v>16</v>
      </c>
      <c r="C66" s="118" t="s">
        <v>72</v>
      </c>
      <c r="D66" s="119">
        <v>1.8240780000000001</v>
      </c>
      <c r="E66" s="119">
        <v>1.556608</v>
      </c>
      <c r="F66" s="119">
        <v>5.437E-3</v>
      </c>
      <c r="G66" s="119">
        <v>-1.7530399999999999</v>
      </c>
      <c r="I66" s="117">
        <v>16</v>
      </c>
      <c r="J66" s="118" t="s">
        <v>72</v>
      </c>
      <c r="K66" s="119">
        <v>1.036408</v>
      </c>
      <c r="L66" s="119">
        <v>0.884436</v>
      </c>
      <c r="M66" s="119">
        <v>3.0890000000000002E-3</v>
      </c>
      <c r="N66" s="119">
        <v>0</v>
      </c>
      <c r="P66" s="117">
        <v>16</v>
      </c>
      <c r="Q66" s="118" t="s">
        <v>72</v>
      </c>
      <c r="R66" s="119">
        <f t="shared" si="11"/>
        <v>-0.78767000000000009</v>
      </c>
      <c r="S66" s="119">
        <f t="shared" si="12"/>
        <v>-0.67217199999999999</v>
      </c>
      <c r="T66" s="119">
        <f t="shared" si="13"/>
        <v>-2.3479999999999998E-3</v>
      </c>
      <c r="U66" s="119">
        <f t="shared" si="14"/>
        <v>1.7530399999999999</v>
      </c>
      <c r="W66" s="117">
        <v>16</v>
      </c>
      <c r="X66" s="118" t="s">
        <v>72</v>
      </c>
      <c r="Y66" s="120">
        <f t="shared" si="15"/>
        <v>-0.43181815689899228</v>
      </c>
      <c r="Z66" s="120">
        <f t="shared" si="16"/>
        <v>-0.43181841542636296</v>
      </c>
      <c r="AA66" s="120">
        <f t="shared" si="17"/>
        <v>-0.43185580283244435</v>
      </c>
      <c r="AB66" s="120">
        <f t="shared" si="18"/>
        <v>-1</v>
      </c>
      <c r="AE66" s="1"/>
    </row>
    <row r="67" spans="2:31">
      <c r="B67" s="117">
        <v>17</v>
      </c>
      <c r="C67" s="118" t="s">
        <v>73</v>
      </c>
      <c r="D67" s="119">
        <v>0.20180300000000001</v>
      </c>
      <c r="E67" s="119">
        <v>2.7229420000000002</v>
      </c>
      <c r="F67" s="119">
        <v>5.437E-3</v>
      </c>
      <c r="G67" s="119">
        <v>-1.7530399999999999</v>
      </c>
      <c r="I67" s="117">
        <v>17</v>
      </c>
      <c r="J67" s="118" t="s">
        <v>73</v>
      </c>
      <c r="K67" s="119">
        <v>0.114661</v>
      </c>
      <c r="L67" s="119">
        <v>1.547126</v>
      </c>
      <c r="M67" s="119">
        <v>3.0890000000000002E-3</v>
      </c>
      <c r="N67" s="119">
        <v>0</v>
      </c>
      <c r="P67" s="117">
        <v>17</v>
      </c>
      <c r="Q67" s="118" t="s">
        <v>73</v>
      </c>
      <c r="R67" s="119">
        <f t="shared" si="11"/>
        <v>-8.7142000000000011E-2</v>
      </c>
      <c r="S67" s="119">
        <f t="shared" si="12"/>
        <v>-1.1758160000000002</v>
      </c>
      <c r="T67" s="119">
        <f t="shared" si="13"/>
        <v>-2.3479999999999998E-3</v>
      </c>
      <c r="U67" s="119">
        <f t="shared" si="14"/>
        <v>1.7530399999999999</v>
      </c>
      <c r="W67" s="117">
        <v>17</v>
      </c>
      <c r="X67" s="118" t="s">
        <v>73</v>
      </c>
      <c r="Y67" s="120">
        <f t="shared" si="15"/>
        <v>-0.43181716822842081</v>
      </c>
      <c r="Z67" s="120">
        <f t="shared" si="16"/>
        <v>-0.4318182318977048</v>
      </c>
      <c r="AA67" s="120">
        <f t="shared" si="17"/>
        <v>-0.43185580283244435</v>
      </c>
      <c r="AB67" s="120">
        <f t="shared" si="18"/>
        <v>-1</v>
      </c>
      <c r="AE67" s="1"/>
    </row>
    <row r="68" spans="2:31">
      <c r="B68" s="117">
        <v>18</v>
      </c>
      <c r="C68" s="118" t="s">
        <v>74</v>
      </c>
      <c r="D68" s="119">
        <v>0.23536399999999999</v>
      </c>
      <c r="E68" s="119">
        <v>2.7217060000000002</v>
      </c>
      <c r="F68" s="119">
        <v>5.437E-3</v>
      </c>
      <c r="G68" s="119">
        <v>-1.7530399999999999</v>
      </c>
      <c r="I68" s="117">
        <v>18</v>
      </c>
      <c r="J68" s="118" t="s">
        <v>74</v>
      </c>
      <c r="K68" s="119">
        <v>0.13372999999999999</v>
      </c>
      <c r="L68" s="119">
        <v>1.546424</v>
      </c>
      <c r="M68" s="119">
        <v>3.0890000000000002E-3</v>
      </c>
      <c r="N68" s="119">
        <v>0</v>
      </c>
      <c r="P68" s="117">
        <v>18</v>
      </c>
      <c r="Q68" s="118" t="s">
        <v>74</v>
      </c>
      <c r="R68" s="119">
        <f t="shared" si="11"/>
        <v>-0.101634</v>
      </c>
      <c r="S68" s="119">
        <f t="shared" si="12"/>
        <v>-1.1752820000000002</v>
      </c>
      <c r="T68" s="119">
        <f t="shared" si="13"/>
        <v>-2.3479999999999998E-3</v>
      </c>
      <c r="U68" s="119">
        <f t="shared" si="14"/>
        <v>1.7530399999999999</v>
      </c>
      <c r="W68" s="117">
        <v>18</v>
      </c>
      <c r="X68" s="118" t="s">
        <v>74</v>
      </c>
      <c r="Y68" s="120">
        <f t="shared" si="15"/>
        <v>-0.4318162505735797</v>
      </c>
      <c r="Z68" s="120">
        <f t="shared" si="16"/>
        <v>-0.43181813171591643</v>
      </c>
      <c r="AA68" s="120">
        <f t="shared" si="17"/>
        <v>-0.43185580283244435</v>
      </c>
      <c r="AB68" s="120">
        <f t="shared" si="18"/>
        <v>-1</v>
      </c>
      <c r="AE68" s="1"/>
    </row>
    <row r="69" spans="2:31">
      <c r="B69" s="117">
        <v>19</v>
      </c>
      <c r="C69" s="118" t="s">
        <v>75</v>
      </c>
      <c r="D69" s="119">
        <v>5.6889979999999998</v>
      </c>
      <c r="E69" s="119">
        <v>0.76706300000000005</v>
      </c>
      <c r="F69" s="119">
        <v>5.437E-3</v>
      </c>
      <c r="G69" s="119">
        <v>-1.7530399999999999</v>
      </c>
      <c r="I69" s="117">
        <v>19</v>
      </c>
      <c r="J69" s="118" t="s">
        <v>75</v>
      </c>
      <c r="K69" s="119">
        <v>3.2323849999999998</v>
      </c>
      <c r="L69" s="119">
        <v>0.43583100000000002</v>
      </c>
      <c r="M69" s="119">
        <v>3.0890000000000002E-3</v>
      </c>
      <c r="N69" s="119">
        <v>0</v>
      </c>
      <c r="P69" s="117">
        <v>19</v>
      </c>
      <c r="Q69" s="118" t="s">
        <v>75</v>
      </c>
      <c r="R69" s="119">
        <f t="shared" si="11"/>
        <v>-2.4566129999999999</v>
      </c>
      <c r="S69" s="119">
        <f t="shared" si="12"/>
        <v>-0.33123200000000003</v>
      </c>
      <c r="T69" s="119">
        <f t="shared" si="13"/>
        <v>-2.3479999999999998E-3</v>
      </c>
      <c r="U69" s="119">
        <f t="shared" si="14"/>
        <v>1.7530399999999999</v>
      </c>
      <c r="W69" s="117">
        <v>19</v>
      </c>
      <c r="X69" s="118" t="s">
        <v>75</v>
      </c>
      <c r="Y69" s="120">
        <f t="shared" si="15"/>
        <v>-0.43181822176769968</v>
      </c>
      <c r="Z69" s="120">
        <f t="shared" si="16"/>
        <v>-0.43181850773665265</v>
      </c>
      <c r="AA69" s="120">
        <f t="shared" si="17"/>
        <v>-0.43185580283244435</v>
      </c>
      <c r="AB69" s="120">
        <f t="shared" si="18"/>
        <v>-1</v>
      </c>
      <c r="AE69" s="1"/>
    </row>
    <row r="70" spans="2:31">
      <c r="B70" s="117">
        <v>20</v>
      </c>
      <c r="C70" s="118" t="s">
        <v>76</v>
      </c>
      <c r="D70" s="119">
        <v>7.753209</v>
      </c>
      <c r="E70" s="119">
        <v>-9.9299350000000004</v>
      </c>
      <c r="F70" s="119">
        <v>0</v>
      </c>
      <c r="G70" s="119">
        <v>-1.7530399999999999</v>
      </c>
      <c r="I70" s="117">
        <v>20</v>
      </c>
      <c r="J70" s="118" t="s">
        <v>76</v>
      </c>
      <c r="K70" s="119">
        <v>4.4052319999999998</v>
      </c>
      <c r="L70" s="119">
        <v>-5.6420089999999998</v>
      </c>
      <c r="M70" s="119">
        <v>0</v>
      </c>
      <c r="N70" s="119">
        <v>0</v>
      </c>
      <c r="P70" s="117">
        <v>20</v>
      </c>
      <c r="Q70" s="118" t="s">
        <v>76</v>
      </c>
      <c r="R70" s="119">
        <f t="shared" si="11"/>
        <v>-3.3479770000000002</v>
      </c>
      <c r="S70" s="119">
        <f t="shared" si="12"/>
        <v>4.2879260000000006</v>
      </c>
      <c r="T70" s="119">
        <f t="shared" si="13"/>
        <v>0</v>
      </c>
      <c r="U70" s="119">
        <f t="shared" si="14"/>
        <v>1.7530399999999999</v>
      </c>
      <c r="W70" s="117">
        <v>20</v>
      </c>
      <c r="X70" s="118" t="s">
        <v>76</v>
      </c>
      <c r="Y70" s="120">
        <f t="shared" si="15"/>
        <v>-0.43181823165092031</v>
      </c>
      <c r="Z70" s="120">
        <f t="shared" si="16"/>
        <v>-0.43181813375414846</v>
      </c>
      <c r="AA70" s="120">
        <f t="shared" si="17"/>
        <v>0</v>
      </c>
      <c r="AB70" s="120">
        <f t="shared" si="18"/>
        <v>-1</v>
      </c>
      <c r="AE70" s="1"/>
    </row>
    <row r="71" spans="2:31">
      <c r="B71" s="117">
        <v>21</v>
      </c>
      <c r="C71" s="118" t="s">
        <v>77</v>
      </c>
      <c r="D71" s="119">
        <v>3.082694</v>
      </c>
      <c r="E71" s="119">
        <v>-10.828977999999999</v>
      </c>
      <c r="F71" s="119">
        <v>0</v>
      </c>
      <c r="G71" s="119">
        <v>-1.7530399999999999</v>
      </c>
      <c r="I71" s="117">
        <v>21</v>
      </c>
      <c r="J71" s="118" t="s">
        <v>77</v>
      </c>
      <c r="K71" s="119">
        <v>1.7515309999999999</v>
      </c>
      <c r="L71" s="119">
        <v>-6.1528280000000004</v>
      </c>
      <c r="M71" s="119">
        <v>0</v>
      </c>
      <c r="N71" s="119">
        <v>0</v>
      </c>
      <c r="P71" s="117">
        <v>21</v>
      </c>
      <c r="Q71" s="118" t="s">
        <v>77</v>
      </c>
      <c r="R71" s="119">
        <f t="shared" si="11"/>
        <v>-1.3311630000000001</v>
      </c>
      <c r="S71" s="119">
        <f t="shared" si="12"/>
        <v>4.6761499999999989</v>
      </c>
      <c r="T71" s="119">
        <f t="shared" si="13"/>
        <v>0</v>
      </c>
      <c r="U71" s="119">
        <f t="shared" si="14"/>
        <v>1.7530399999999999</v>
      </c>
      <c r="W71" s="117">
        <v>21</v>
      </c>
      <c r="X71" s="118" t="s">
        <v>77</v>
      </c>
      <c r="Y71" s="120">
        <f t="shared" si="15"/>
        <v>-0.43181807860267679</v>
      </c>
      <c r="Z71" s="120">
        <f t="shared" si="16"/>
        <v>-0.43181821959560718</v>
      </c>
      <c r="AA71" s="120">
        <f t="shared" si="17"/>
        <v>0</v>
      </c>
      <c r="AB71" s="120">
        <f t="shared" si="18"/>
        <v>-1</v>
      </c>
      <c r="AE71" s="1"/>
    </row>
    <row r="72" spans="2:31">
      <c r="B72" s="117">
        <v>22</v>
      </c>
      <c r="C72" s="118" t="s">
        <v>78</v>
      </c>
      <c r="D72" s="119">
        <v>2.8094760000000001</v>
      </c>
      <c r="E72" s="119">
        <v>1.794081</v>
      </c>
      <c r="F72" s="119">
        <v>-10.184174000000001</v>
      </c>
      <c r="G72" s="119">
        <v>-1.7530399999999999</v>
      </c>
      <c r="I72" s="117">
        <v>22</v>
      </c>
      <c r="J72" s="118" t="s">
        <v>78</v>
      </c>
      <c r="K72" s="119">
        <v>1.596293</v>
      </c>
      <c r="L72" s="119">
        <v>1.0193639999999999</v>
      </c>
      <c r="M72" s="119">
        <v>-5.7864630000000004</v>
      </c>
      <c r="N72" s="119">
        <v>0</v>
      </c>
      <c r="P72" s="117">
        <v>22</v>
      </c>
      <c r="Q72" s="118" t="s">
        <v>78</v>
      </c>
      <c r="R72" s="119">
        <f t="shared" si="11"/>
        <v>-1.2131830000000001</v>
      </c>
      <c r="S72" s="119">
        <f t="shared" si="12"/>
        <v>-0.7747170000000001</v>
      </c>
      <c r="T72" s="119">
        <f t="shared" si="13"/>
        <v>4.3977110000000001</v>
      </c>
      <c r="U72" s="119">
        <f t="shared" si="14"/>
        <v>1.7530399999999999</v>
      </c>
      <c r="W72" s="117">
        <v>22</v>
      </c>
      <c r="X72" s="118" t="s">
        <v>78</v>
      </c>
      <c r="Y72" s="120">
        <f t="shared" si="15"/>
        <v>-0.43181824653422918</v>
      </c>
      <c r="Z72" s="120">
        <f t="shared" si="16"/>
        <v>-0.43181829582945258</v>
      </c>
      <c r="AA72" s="120">
        <f t="shared" si="17"/>
        <v>-0.4318181327223985</v>
      </c>
      <c r="AB72" s="120">
        <f t="shared" si="18"/>
        <v>-1</v>
      </c>
      <c r="AE72" s="1"/>
    </row>
    <row r="73" spans="2:31">
      <c r="B73" s="117">
        <v>23</v>
      </c>
      <c r="C73" s="118" t="s">
        <v>79</v>
      </c>
      <c r="D73" s="119">
        <v>-2.9120180000000002</v>
      </c>
      <c r="E73" s="119">
        <v>1.794081</v>
      </c>
      <c r="F73" s="119">
        <v>-6.0160020000000003</v>
      </c>
      <c r="G73" s="119">
        <v>-1.7530399999999999</v>
      </c>
      <c r="I73" s="117">
        <v>23</v>
      </c>
      <c r="J73" s="118" t="s">
        <v>79</v>
      </c>
      <c r="K73" s="119">
        <v>-1.6545559999999999</v>
      </c>
      <c r="L73" s="119">
        <v>1.0193639999999999</v>
      </c>
      <c r="M73" s="119">
        <v>-3.418183</v>
      </c>
      <c r="N73" s="119">
        <v>0</v>
      </c>
      <c r="P73" s="117">
        <v>23</v>
      </c>
      <c r="Q73" s="118" t="s">
        <v>79</v>
      </c>
      <c r="R73" s="119">
        <f t="shared" si="11"/>
        <v>1.2574620000000003</v>
      </c>
      <c r="S73" s="119">
        <f t="shared" si="12"/>
        <v>-0.7747170000000001</v>
      </c>
      <c r="T73" s="119">
        <f t="shared" si="13"/>
        <v>2.5978190000000003</v>
      </c>
      <c r="U73" s="119">
        <f t="shared" si="14"/>
        <v>1.7530399999999999</v>
      </c>
      <c r="W73" s="117">
        <v>23</v>
      </c>
      <c r="X73" s="118" t="s">
        <v>79</v>
      </c>
      <c r="Y73" s="120">
        <f t="shared" si="15"/>
        <v>-0.43181807255312304</v>
      </c>
      <c r="Z73" s="120">
        <f t="shared" si="16"/>
        <v>-0.43181829582945258</v>
      </c>
      <c r="AA73" s="120">
        <f t="shared" si="17"/>
        <v>-0.43181817426257507</v>
      </c>
      <c r="AB73" s="120">
        <f t="shared" si="18"/>
        <v>-1</v>
      </c>
      <c r="AE73" s="1"/>
    </row>
    <row r="74" spans="2:31">
      <c r="B74" s="117">
        <v>24</v>
      </c>
      <c r="C74" s="118" t="s">
        <v>80</v>
      </c>
      <c r="D74" s="119">
        <v>-1.5990709999999999</v>
      </c>
      <c r="E74" s="119">
        <v>1.794081</v>
      </c>
      <c r="F74" s="119">
        <v>0</v>
      </c>
      <c r="G74" s="119">
        <v>-1.7530399999999999</v>
      </c>
      <c r="I74" s="117">
        <v>24</v>
      </c>
      <c r="J74" s="118" t="s">
        <v>80</v>
      </c>
      <c r="K74" s="119">
        <v>-0.90856300000000001</v>
      </c>
      <c r="L74" s="119">
        <v>1.0193639999999999</v>
      </c>
      <c r="M74" s="119">
        <v>0</v>
      </c>
      <c r="N74" s="119">
        <v>0</v>
      </c>
      <c r="P74" s="117">
        <v>24</v>
      </c>
      <c r="Q74" s="118" t="s">
        <v>80</v>
      </c>
      <c r="R74" s="119">
        <f t="shared" si="11"/>
        <v>0.6905079999999999</v>
      </c>
      <c r="S74" s="119">
        <f t="shared" si="12"/>
        <v>-0.7747170000000001</v>
      </c>
      <c r="T74" s="119">
        <f t="shared" si="13"/>
        <v>0</v>
      </c>
      <c r="U74" s="119">
        <f t="shared" si="14"/>
        <v>1.7530399999999999</v>
      </c>
      <c r="W74" s="117">
        <v>24</v>
      </c>
      <c r="X74" s="118" t="s">
        <v>80</v>
      </c>
      <c r="Y74" s="120">
        <f t="shared" si="15"/>
        <v>-0.43181822445657508</v>
      </c>
      <c r="Z74" s="120">
        <f t="shared" si="16"/>
        <v>-0.43181829582945258</v>
      </c>
      <c r="AA74" s="120">
        <f t="shared" si="17"/>
        <v>0</v>
      </c>
      <c r="AB74" s="120">
        <f t="shared" si="18"/>
        <v>-1</v>
      </c>
      <c r="AE74" s="1"/>
    </row>
    <row r="75" spans="2:31">
      <c r="B75" s="117">
        <v>25</v>
      </c>
      <c r="C75" s="118" t="s">
        <v>81</v>
      </c>
      <c r="D75" s="119">
        <v>-1.8492000000000001E-2</v>
      </c>
      <c r="E75" s="119">
        <v>-4.3926910000000001</v>
      </c>
      <c r="F75" s="119">
        <v>0</v>
      </c>
      <c r="G75" s="119">
        <v>-1.7530399999999999</v>
      </c>
      <c r="I75" s="117">
        <v>25</v>
      </c>
      <c r="J75" s="118" t="s">
        <v>81</v>
      </c>
      <c r="K75" s="119">
        <v>-1.0507000000000001E-2</v>
      </c>
      <c r="L75" s="119">
        <v>-2.4958469999999999</v>
      </c>
      <c r="M75" s="119">
        <v>0</v>
      </c>
      <c r="N75" s="119">
        <v>0</v>
      </c>
      <c r="P75" s="117">
        <v>25</v>
      </c>
      <c r="Q75" s="118" t="s">
        <v>81</v>
      </c>
      <c r="R75" s="119">
        <f t="shared" si="11"/>
        <v>7.9850000000000008E-3</v>
      </c>
      <c r="S75" s="119">
        <f t="shared" si="12"/>
        <v>1.8968440000000002</v>
      </c>
      <c r="T75" s="119">
        <f t="shared" si="13"/>
        <v>0</v>
      </c>
      <c r="U75" s="119">
        <f t="shared" si="14"/>
        <v>1.7530399999999999</v>
      </c>
      <c r="W75" s="117">
        <v>25</v>
      </c>
      <c r="X75" s="118" t="s">
        <v>81</v>
      </c>
      <c r="Y75" s="120">
        <f t="shared" si="15"/>
        <v>-0.431808349556565</v>
      </c>
      <c r="Z75" s="120">
        <f t="shared" si="16"/>
        <v>-0.43181821803536835</v>
      </c>
      <c r="AA75" s="120">
        <f t="shared" si="17"/>
        <v>0</v>
      </c>
      <c r="AB75" s="120">
        <f t="shared" si="18"/>
        <v>-1</v>
      </c>
      <c r="AE75" s="1"/>
    </row>
    <row r="76" spans="2:31">
      <c r="B76" s="117">
        <v>26</v>
      </c>
      <c r="C76" s="118" t="s">
        <v>82</v>
      </c>
      <c r="D76" s="119">
        <v>-0.54973099999999997</v>
      </c>
      <c r="E76" s="119">
        <v>-6.3791609999999999</v>
      </c>
      <c r="F76" s="119">
        <v>0</v>
      </c>
      <c r="G76" s="119">
        <v>-1.7530399999999999</v>
      </c>
      <c r="I76" s="117">
        <v>26</v>
      </c>
      <c r="J76" s="118" t="s">
        <v>82</v>
      </c>
      <c r="K76" s="119">
        <v>-0.31234699999999999</v>
      </c>
      <c r="L76" s="119">
        <v>-3.6245229999999999</v>
      </c>
      <c r="M76" s="119">
        <v>0</v>
      </c>
      <c r="N76" s="119">
        <v>0</v>
      </c>
      <c r="P76" s="117">
        <v>26</v>
      </c>
      <c r="Q76" s="118" t="s">
        <v>82</v>
      </c>
      <c r="R76" s="119">
        <f t="shared" si="11"/>
        <v>0.23738399999999998</v>
      </c>
      <c r="S76" s="119">
        <f t="shared" si="12"/>
        <v>2.7546379999999999</v>
      </c>
      <c r="T76" s="119">
        <f t="shared" si="13"/>
        <v>0</v>
      </c>
      <c r="U76" s="119">
        <f t="shared" si="14"/>
        <v>1.7530399999999999</v>
      </c>
      <c r="W76" s="117">
        <v>26</v>
      </c>
      <c r="X76" s="118" t="s">
        <v>82</v>
      </c>
      <c r="Y76" s="120">
        <f t="shared" si="15"/>
        <v>-0.43181847121592198</v>
      </c>
      <c r="Z76" s="120">
        <f t="shared" si="16"/>
        <v>-0.43181822813376242</v>
      </c>
      <c r="AA76" s="120">
        <f t="shared" si="17"/>
        <v>0</v>
      </c>
      <c r="AB76" s="120">
        <f t="shared" si="18"/>
        <v>-1</v>
      </c>
      <c r="AE76" s="1"/>
    </row>
    <row r="77" spans="2:31" ht="13.5" thickBot="1">
      <c r="B77" s="121">
        <v>27</v>
      </c>
      <c r="C77" s="122" t="s">
        <v>83</v>
      </c>
      <c r="D77" s="123">
        <v>0.191883</v>
      </c>
      <c r="E77" s="123">
        <v>-12.517022000000001</v>
      </c>
      <c r="F77" s="123">
        <v>0</v>
      </c>
      <c r="G77" s="123">
        <v>-1.7530399999999999</v>
      </c>
      <c r="I77" s="121">
        <v>27</v>
      </c>
      <c r="J77" s="122" t="s">
        <v>83</v>
      </c>
      <c r="K77" s="123">
        <v>0.109024</v>
      </c>
      <c r="L77" s="123">
        <v>-7.1119440000000003</v>
      </c>
      <c r="M77" s="123">
        <v>0</v>
      </c>
      <c r="N77" s="123">
        <v>0</v>
      </c>
      <c r="P77" s="121">
        <v>27</v>
      </c>
      <c r="Q77" s="122" t="s">
        <v>83</v>
      </c>
      <c r="R77" s="123">
        <f t="shared" si="11"/>
        <v>-8.2859000000000002E-2</v>
      </c>
      <c r="S77" s="123">
        <f t="shared" si="12"/>
        <v>5.4050780000000005</v>
      </c>
      <c r="T77" s="123">
        <f t="shared" si="13"/>
        <v>0</v>
      </c>
      <c r="U77" s="123">
        <f t="shared" si="14"/>
        <v>1.7530399999999999</v>
      </c>
      <c r="W77" s="121">
        <v>27</v>
      </c>
      <c r="X77" s="122" t="s">
        <v>83</v>
      </c>
      <c r="Y77" s="124">
        <f t="shared" si="15"/>
        <v>-0.4318204322425645</v>
      </c>
      <c r="Z77" s="124">
        <f t="shared" si="16"/>
        <v>-0.43181820723811143</v>
      </c>
      <c r="AA77" s="124">
        <f t="shared" si="17"/>
        <v>0</v>
      </c>
      <c r="AB77" s="124">
        <f t="shared" si="18"/>
        <v>-1</v>
      </c>
      <c r="AE77" s="1"/>
    </row>
    <row r="78" spans="2:31" ht="13.5" thickBot="1">
      <c r="AE78" s="1"/>
    </row>
    <row r="79" spans="2:31" ht="13.5" thickBot="1">
      <c r="B79" s="24" t="s">
        <v>84</v>
      </c>
      <c r="C79" s="24"/>
      <c r="I79" s="24" t="s">
        <v>84</v>
      </c>
      <c r="J79" s="24"/>
      <c r="P79" s="24" t="s">
        <v>84</v>
      </c>
      <c r="Q79" s="24"/>
      <c r="W79" s="24" t="s">
        <v>84</v>
      </c>
      <c r="X79" s="24"/>
      <c r="AE79" s="1"/>
    </row>
    <row r="80" spans="2:31">
      <c r="B80" s="92" t="s">
        <v>5</v>
      </c>
      <c r="C80" s="86" t="s">
        <v>6</v>
      </c>
      <c r="D80" s="66">
        <v>0.4</v>
      </c>
      <c r="E80" s="66">
        <v>0.75</v>
      </c>
      <c r="F80" s="66">
        <v>0.45</v>
      </c>
      <c r="I80" s="92" t="s">
        <v>5</v>
      </c>
      <c r="J80" s="86" t="s">
        <v>6</v>
      </c>
      <c r="K80" s="66">
        <v>0.4</v>
      </c>
      <c r="L80" s="66">
        <v>0.75</v>
      </c>
      <c r="M80" s="66">
        <v>0.45</v>
      </c>
      <c r="P80" s="92" t="s">
        <v>5</v>
      </c>
      <c r="Q80" s="86" t="s">
        <v>6</v>
      </c>
      <c r="R80" s="66">
        <v>0.4</v>
      </c>
      <c r="S80" s="66">
        <v>0.75</v>
      </c>
      <c r="T80" s="66">
        <v>0.45</v>
      </c>
      <c r="W80" s="92" t="s">
        <v>5</v>
      </c>
      <c r="X80" s="86" t="s">
        <v>6</v>
      </c>
      <c r="Y80" s="66">
        <v>0.4</v>
      </c>
      <c r="Z80" s="66">
        <v>0.75</v>
      </c>
      <c r="AA80" s="66">
        <v>0.45</v>
      </c>
      <c r="AE80" s="1"/>
    </row>
    <row r="81" spans="2:31">
      <c r="B81" s="93"/>
      <c r="C81" s="87"/>
      <c r="D81" s="26" t="s">
        <v>85</v>
      </c>
      <c r="E81" s="26" t="s">
        <v>85</v>
      </c>
      <c r="F81" s="26"/>
      <c r="I81" s="93"/>
      <c r="J81" s="87"/>
      <c r="K81" s="26" t="s">
        <v>85</v>
      </c>
      <c r="L81" s="26" t="s">
        <v>85</v>
      </c>
      <c r="M81" s="26"/>
      <c r="P81" s="93"/>
      <c r="Q81" s="87"/>
      <c r="R81" s="26" t="s">
        <v>85</v>
      </c>
      <c r="S81" s="26" t="s">
        <v>85</v>
      </c>
      <c r="T81" s="26"/>
      <c r="W81" s="93"/>
      <c r="X81" s="87"/>
      <c r="Y81" s="26" t="s">
        <v>85</v>
      </c>
      <c r="Z81" s="26" t="s">
        <v>85</v>
      </c>
      <c r="AA81" s="26"/>
      <c r="AE81" s="1"/>
    </row>
    <row r="82" spans="2:31" ht="13.5" thickBot="1">
      <c r="B82" s="94"/>
      <c r="C82" s="88"/>
      <c r="D82" s="27" t="s">
        <v>86</v>
      </c>
      <c r="E82" s="27" t="s">
        <v>87</v>
      </c>
      <c r="F82" s="28" t="s">
        <v>88</v>
      </c>
      <c r="I82" s="94"/>
      <c r="J82" s="88"/>
      <c r="K82" s="27" t="s">
        <v>86</v>
      </c>
      <c r="L82" s="27" t="s">
        <v>87</v>
      </c>
      <c r="M82" s="28" t="s">
        <v>88</v>
      </c>
      <c r="P82" s="94"/>
      <c r="Q82" s="88"/>
      <c r="R82" s="27" t="s">
        <v>86</v>
      </c>
      <c r="S82" s="27" t="s">
        <v>87</v>
      </c>
      <c r="T82" s="28" t="s">
        <v>88</v>
      </c>
      <c r="W82" s="94"/>
      <c r="X82" s="88"/>
      <c r="Y82" s="27" t="s">
        <v>86</v>
      </c>
      <c r="Z82" s="27" t="s">
        <v>87</v>
      </c>
      <c r="AA82" s="28" t="s">
        <v>88</v>
      </c>
      <c r="AE82" s="1"/>
    </row>
    <row r="83" spans="2:31">
      <c r="B83" s="70">
        <v>1</v>
      </c>
      <c r="C83" s="71" t="s">
        <v>57</v>
      </c>
      <c r="D83" s="74">
        <v>17.192667</v>
      </c>
      <c r="E83" s="74">
        <v>36.182993250000003</v>
      </c>
      <c r="F83" s="74">
        <v>26.699632950000002</v>
      </c>
      <c r="I83" s="70">
        <v>1</v>
      </c>
      <c r="J83" s="71" t="s">
        <v>57</v>
      </c>
      <c r="K83" s="74">
        <v>10.764606400000002</v>
      </c>
      <c r="L83" s="74">
        <v>21.554564499999998</v>
      </c>
      <c r="M83" s="74">
        <v>16.1662915</v>
      </c>
      <c r="P83" s="70">
        <v>1</v>
      </c>
      <c r="Q83" s="71" t="s">
        <v>57</v>
      </c>
      <c r="R83" s="74">
        <f t="shared" ref="R83:R109" si="19">K83-D83</f>
        <v>-6.4280605999999985</v>
      </c>
      <c r="S83" s="74">
        <f t="shared" ref="S83:S109" si="20">L83-E83</f>
        <v>-14.628428750000005</v>
      </c>
      <c r="T83" s="74">
        <f t="shared" ref="T83:T109" si="21">M83-F83</f>
        <v>-10.533341450000002</v>
      </c>
      <c r="W83" s="70">
        <v>1</v>
      </c>
      <c r="X83" s="71" t="s">
        <v>57</v>
      </c>
      <c r="Y83" s="75">
        <f t="shared" ref="Y83:Y109" si="22">IFERROR(R83/D83,0)</f>
        <v>-0.37388385408732677</v>
      </c>
      <c r="Z83" s="75">
        <f t="shared" ref="Z83:Z109" si="23">IFERROR(S83/E83,0)</f>
        <v>-0.40429017712623883</v>
      </c>
      <c r="AA83" s="75">
        <f t="shared" ref="AA83:AA109" si="24">IFERROR(T83/F83,0)</f>
        <v>-0.39451259385196907</v>
      </c>
      <c r="AE83" s="1"/>
    </row>
    <row r="84" spans="2:31">
      <c r="B84" s="117">
        <v>2</v>
      </c>
      <c r="C84" s="118" t="s">
        <v>58</v>
      </c>
      <c r="D84" s="125">
        <v>14.593779</v>
      </c>
      <c r="E84" s="125">
        <v>30.76512125</v>
      </c>
      <c r="F84" s="125">
        <v>23.075224950000003</v>
      </c>
      <c r="I84" s="117">
        <v>2</v>
      </c>
      <c r="J84" s="118" t="s">
        <v>58</v>
      </c>
      <c r="K84" s="125">
        <v>9.2879655999999997</v>
      </c>
      <c r="L84" s="125">
        <v>18.476228499999998</v>
      </c>
      <c r="M84" s="125">
        <v>14.106969100000001</v>
      </c>
      <c r="P84" s="117">
        <v>2</v>
      </c>
      <c r="Q84" s="118" t="s">
        <v>58</v>
      </c>
      <c r="R84" s="125">
        <f t="shared" si="19"/>
        <v>-5.3058133999999999</v>
      </c>
      <c r="S84" s="125">
        <f t="shared" si="20"/>
        <v>-12.288892750000002</v>
      </c>
      <c r="T84" s="125">
        <f t="shared" si="21"/>
        <v>-8.968255850000002</v>
      </c>
      <c r="W84" s="117">
        <v>2</v>
      </c>
      <c r="X84" s="118" t="s">
        <v>58</v>
      </c>
      <c r="Y84" s="126">
        <f t="shared" si="22"/>
        <v>-0.36356679102787565</v>
      </c>
      <c r="Z84" s="126">
        <f t="shared" si="23"/>
        <v>-0.39944236364743735</v>
      </c>
      <c r="AA84" s="126">
        <f t="shared" si="24"/>
        <v>-0.38865301939342528</v>
      </c>
      <c r="AE84" s="1"/>
    </row>
    <row r="85" spans="2:31">
      <c r="B85" s="117">
        <v>3</v>
      </c>
      <c r="C85" s="118" t="s">
        <v>59</v>
      </c>
      <c r="D85" s="125">
        <v>16.2699824</v>
      </c>
      <c r="E85" s="125">
        <v>34.081544000000001</v>
      </c>
      <c r="F85" s="125">
        <v>24.9310224</v>
      </c>
      <c r="I85" s="117">
        <v>3</v>
      </c>
      <c r="J85" s="118" t="s">
        <v>59</v>
      </c>
      <c r="K85" s="125">
        <v>10.240354</v>
      </c>
      <c r="L85" s="125">
        <v>20.360559250000001</v>
      </c>
      <c r="M85" s="125">
        <v>15.16139875</v>
      </c>
      <c r="P85" s="117">
        <v>3</v>
      </c>
      <c r="Q85" s="118" t="s">
        <v>59</v>
      </c>
      <c r="R85" s="125">
        <f t="shared" si="19"/>
        <v>-6.0296284</v>
      </c>
      <c r="S85" s="125">
        <f t="shared" si="20"/>
        <v>-13.72098475</v>
      </c>
      <c r="T85" s="125">
        <f t="shared" si="21"/>
        <v>-9.7696236499999998</v>
      </c>
      <c r="W85" s="117">
        <v>3</v>
      </c>
      <c r="X85" s="118" t="s">
        <v>59</v>
      </c>
      <c r="Y85" s="126">
        <f t="shared" si="22"/>
        <v>-0.37059833574251438</v>
      </c>
      <c r="Z85" s="126">
        <f t="shared" si="23"/>
        <v>-0.4025928153372394</v>
      </c>
      <c r="AA85" s="126">
        <f t="shared" si="24"/>
        <v>-0.39186614544937393</v>
      </c>
      <c r="AE85" s="1"/>
    </row>
    <row r="86" spans="2:31">
      <c r="B86" s="117">
        <v>4</v>
      </c>
      <c r="C86" s="118" t="s">
        <v>60</v>
      </c>
      <c r="D86" s="125">
        <v>7.1136788000000006</v>
      </c>
      <c r="E86" s="125">
        <v>24.702371000000003</v>
      </c>
      <c r="F86" s="125">
        <v>24.559573400000001</v>
      </c>
      <c r="I86" s="117">
        <v>4</v>
      </c>
      <c r="J86" s="118" t="s">
        <v>60</v>
      </c>
      <c r="K86" s="125">
        <v>5.0379080000000007</v>
      </c>
      <c r="L86" s="125">
        <v>15.031483250000001</v>
      </c>
      <c r="M86" s="125">
        <v>14.95034875</v>
      </c>
      <c r="P86" s="117">
        <v>4</v>
      </c>
      <c r="Q86" s="118" t="s">
        <v>60</v>
      </c>
      <c r="R86" s="125">
        <f t="shared" si="19"/>
        <v>-2.0757707999999999</v>
      </c>
      <c r="S86" s="125">
        <f t="shared" si="20"/>
        <v>-9.6708877500000021</v>
      </c>
      <c r="T86" s="125">
        <f t="shared" si="21"/>
        <v>-9.6092246500000016</v>
      </c>
      <c r="W86" s="117">
        <v>4</v>
      </c>
      <c r="X86" s="118" t="s">
        <v>60</v>
      </c>
      <c r="Y86" s="126">
        <f t="shared" si="22"/>
        <v>-0.29179990527545324</v>
      </c>
      <c r="Z86" s="126">
        <f t="shared" si="23"/>
        <v>-0.391496336525753</v>
      </c>
      <c r="AA86" s="126">
        <f t="shared" si="24"/>
        <v>-0.39126187142973751</v>
      </c>
      <c r="AE86" s="1"/>
    </row>
    <row r="87" spans="2:31">
      <c r="B87" s="117">
        <v>5</v>
      </c>
      <c r="C87" s="118" t="s">
        <v>61</v>
      </c>
      <c r="D87" s="125">
        <v>12.804607800000003</v>
      </c>
      <c r="E87" s="125">
        <v>27.249187500000005</v>
      </c>
      <c r="F87" s="125">
        <v>19.821666700000002</v>
      </c>
      <c r="I87" s="117">
        <v>5</v>
      </c>
      <c r="J87" s="118" t="s">
        <v>61</v>
      </c>
      <c r="K87" s="125">
        <v>8.2713907999999989</v>
      </c>
      <c r="L87" s="125">
        <v>16.478538499999999</v>
      </c>
      <c r="M87" s="125">
        <v>12.258356299999999</v>
      </c>
      <c r="P87" s="117">
        <v>5</v>
      </c>
      <c r="Q87" s="118" t="s">
        <v>61</v>
      </c>
      <c r="R87" s="125">
        <f t="shared" si="19"/>
        <v>-4.533217000000004</v>
      </c>
      <c r="S87" s="125">
        <f t="shared" si="20"/>
        <v>-10.770649000000006</v>
      </c>
      <c r="T87" s="125">
        <f t="shared" si="21"/>
        <v>-7.5633104000000024</v>
      </c>
      <c r="W87" s="117">
        <v>5</v>
      </c>
      <c r="X87" s="118" t="s">
        <v>61</v>
      </c>
      <c r="Y87" s="126">
        <f t="shared" si="22"/>
        <v>-0.35403013280890983</v>
      </c>
      <c r="Z87" s="126">
        <f t="shared" si="23"/>
        <v>-0.39526495973503811</v>
      </c>
      <c r="AA87" s="126">
        <f t="shared" si="24"/>
        <v>-0.3815678325375132</v>
      </c>
      <c r="AE87" s="1"/>
    </row>
    <row r="88" spans="2:31">
      <c r="B88" s="117">
        <v>6</v>
      </c>
      <c r="C88" s="118" t="s">
        <v>62</v>
      </c>
      <c r="D88" s="125">
        <v>14.907125599999999</v>
      </c>
      <c r="E88" s="125">
        <v>29.164368750000001</v>
      </c>
      <c r="F88" s="125">
        <v>19.536484050000002</v>
      </c>
      <c r="I88" s="117">
        <v>6</v>
      </c>
      <c r="J88" s="118" t="s">
        <v>62</v>
      </c>
      <c r="K88" s="125">
        <v>9.4660026000000013</v>
      </c>
      <c r="L88" s="125">
        <v>17.56670875</v>
      </c>
      <c r="M88" s="125">
        <v>12.09632025</v>
      </c>
      <c r="P88" s="117">
        <v>6</v>
      </c>
      <c r="Q88" s="118" t="s">
        <v>62</v>
      </c>
      <c r="R88" s="125">
        <f t="shared" si="19"/>
        <v>-5.4411229999999975</v>
      </c>
      <c r="S88" s="125">
        <f t="shared" si="20"/>
        <v>-11.597660000000001</v>
      </c>
      <c r="T88" s="125">
        <f t="shared" si="21"/>
        <v>-7.4401638000000023</v>
      </c>
      <c r="W88" s="117">
        <v>6</v>
      </c>
      <c r="X88" s="118" t="s">
        <v>62</v>
      </c>
      <c r="Y88" s="126">
        <f t="shared" si="22"/>
        <v>-0.36500148626908985</v>
      </c>
      <c r="Z88" s="126">
        <f t="shared" si="23"/>
        <v>-0.39766538749445762</v>
      </c>
      <c r="AA88" s="126">
        <f t="shared" si="24"/>
        <v>-0.38083432929683175</v>
      </c>
      <c r="AE88" s="1"/>
    </row>
    <row r="89" spans="2:31">
      <c r="B89" s="117">
        <v>7</v>
      </c>
      <c r="C89" s="118" t="s">
        <v>63</v>
      </c>
      <c r="D89" s="125">
        <v>17.163145</v>
      </c>
      <c r="E89" s="125">
        <v>35.927405000000007</v>
      </c>
      <c r="F89" s="125">
        <v>27.262031200000003</v>
      </c>
      <c r="I89" s="117">
        <v>7</v>
      </c>
      <c r="J89" s="118" t="s">
        <v>63</v>
      </c>
      <c r="K89" s="125">
        <v>10.7478318</v>
      </c>
      <c r="L89" s="125">
        <v>21.409342500000001</v>
      </c>
      <c r="M89" s="125">
        <v>16.4858349</v>
      </c>
      <c r="P89" s="117">
        <v>7</v>
      </c>
      <c r="Q89" s="118" t="s">
        <v>63</v>
      </c>
      <c r="R89" s="125">
        <f t="shared" si="19"/>
        <v>-6.4153131999999999</v>
      </c>
      <c r="S89" s="125">
        <f t="shared" si="20"/>
        <v>-14.518062500000006</v>
      </c>
      <c r="T89" s="125">
        <f t="shared" si="21"/>
        <v>-10.776196300000002</v>
      </c>
      <c r="W89" s="117">
        <v>7</v>
      </c>
      <c r="X89" s="118" t="s">
        <v>63</v>
      </c>
      <c r="Y89" s="126">
        <f t="shared" si="22"/>
        <v>-0.37378424525341947</v>
      </c>
      <c r="Z89" s="126">
        <f t="shared" si="23"/>
        <v>-0.40409438143389437</v>
      </c>
      <c r="AA89" s="126">
        <f t="shared" si="24"/>
        <v>-0.3952822231382378</v>
      </c>
      <c r="AE89" s="1"/>
    </row>
    <row r="90" spans="2:31">
      <c r="B90" s="117">
        <v>8</v>
      </c>
      <c r="C90" s="118" t="s">
        <v>64</v>
      </c>
      <c r="D90" s="125">
        <v>12.402073799999998</v>
      </c>
      <c r="E90" s="125">
        <v>25.164276999999998</v>
      </c>
      <c r="F90" s="125">
        <v>17.258603200000003</v>
      </c>
      <c r="I90" s="117">
        <v>8</v>
      </c>
      <c r="J90" s="118" t="s">
        <v>64</v>
      </c>
      <c r="K90" s="125">
        <v>8.0426777999999999</v>
      </c>
      <c r="L90" s="125">
        <v>15.293929500000001</v>
      </c>
      <c r="M90" s="125">
        <v>10.802069899999999</v>
      </c>
      <c r="P90" s="117">
        <v>8</v>
      </c>
      <c r="Q90" s="118" t="s">
        <v>64</v>
      </c>
      <c r="R90" s="125">
        <f t="shared" si="19"/>
        <v>-4.3593959999999985</v>
      </c>
      <c r="S90" s="125">
        <f t="shared" si="20"/>
        <v>-9.8703474999999976</v>
      </c>
      <c r="T90" s="125">
        <f t="shared" si="21"/>
        <v>-6.4565333000000038</v>
      </c>
      <c r="W90" s="117">
        <v>8</v>
      </c>
      <c r="X90" s="118" t="s">
        <v>64</v>
      </c>
      <c r="Y90" s="126">
        <f t="shared" si="22"/>
        <v>-0.35150540710376993</v>
      </c>
      <c r="Z90" s="126">
        <f t="shared" si="23"/>
        <v>-0.39223648269330363</v>
      </c>
      <c r="AA90" s="126">
        <f t="shared" si="24"/>
        <v>-0.37410520568663419</v>
      </c>
      <c r="AE90" s="1"/>
    </row>
    <row r="91" spans="2:31">
      <c r="B91" s="117">
        <v>9</v>
      </c>
      <c r="C91" s="118" t="s">
        <v>65</v>
      </c>
      <c r="D91" s="125">
        <v>10.7886392</v>
      </c>
      <c r="E91" s="125">
        <v>23.18127475</v>
      </c>
      <c r="F91" s="125">
        <v>16.711138050000002</v>
      </c>
      <c r="I91" s="117">
        <v>9</v>
      </c>
      <c r="J91" s="118" t="s">
        <v>65</v>
      </c>
      <c r="K91" s="125">
        <v>7.1259539999999992</v>
      </c>
      <c r="L91" s="125">
        <v>14.167223999999999</v>
      </c>
      <c r="M91" s="125">
        <v>10.491009999999999</v>
      </c>
      <c r="P91" s="117">
        <v>9</v>
      </c>
      <c r="Q91" s="118" t="s">
        <v>65</v>
      </c>
      <c r="R91" s="125">
        <f t="shared" si="19"/>
        <v>-3.6626852000000012</v>
      </c>
      <c r="S91" s="125">
        <f t="shared" si="20"/>
        <v>-9.0140507500000009</v>
      </c>
      <c r="T91" s="125">
        <f t="shared" si="21"/>
        <v>-6.2201280500000031</v>
      </c>
      <c r="W91" s="117">
        <v>9</v>
      </c>
      <c r="X91" s="118" t="s">
        <v>65</v>
      </c>
      <c r="Y91" s="126">
        <f t="shared" si="22"/>
        <v>-0.33949464173387139</v>
      </c>
      <c r="Z91" s="126">
        <f t="shared" si="23"/>
        <v>-0.38885052039685614</v>
      </c>
      <c r="AA91" s="126">
        <f t="shared" si="24"/>
        <v>-0.37221450935234196</v>
      </c>
      <c r="AE91" s="1"/>
    </row>
    <row r="92" spans="2:31">
      <c r="B92" s="117">
        <v>10</v>
      </c>
      <c r="C92" s="118" t="s">
        <v>66</v>
      </c>
      <c r="D92" s="125">
        <v>10.608093199999999</v>
      </c>
      <c r="E92" s="125">
        <v>22.4661595</v>
      </c>
      <c r="F92" s="125">
        <v>15.934685700000001</v>
      </c>
      <c r="I92" s="117">
        <v>10</v>
      </c>
      <c r="J92" s="118" t="s">
        <v>66</v>
      </c>
      <c r="K92" s="125">
        <v>7.0233715999999999</v>
      </c>
      <c r="L92" s="125">
        <v>13.7609095</v>
      </c>
      <c r="M92" s="125">
        <v>10.049844499999999</v>
      </c>
      <c r="P92" s="117">
        <v>10</v>
      </c>
      <c r="Q92" s="118" t="s">
        <v>66</v>
      </c>
      <c r="R92" s="125">
        <f t="shared" si="19"/>
        <v>-3.5847215999999991</v>
      </c>
      <c r="S92" s="125">
        <f t="shared" si="20"/>
        <v>-8.7052499999999995</v>
      </c>
      <c r="T92" s="125">
        <f t="shared" si="21"/>
        <v>-5.8848412000000021</v>
      </c>
      <c r="W92" s="117">
        <v>10</v>
      </c>
      <c r="X92" s="118" t="s">
        <v>66</v>
      </c>
      <c r="Y92" s="126">
        <f t="shared" si="22"/>
        <v>-0.33792327541013678</v>
      </c>
      <c r="Z92" s="126">
        <f t="shared" si="23"/>
        <v>-0.38748278271593323</v>
      </c>
      <c r="AA92" s="126">
        <f t="shared" si="24"/>
        <v>-0.36931015212932639</v>
      </c>
      <c r="AE92" s="1"/>
    </row>
    <row r="93" spans="2:31">
      <c r="B93" s="117">
        <v>11</v>
      </c>
      <c r="C93" s="118" t="s">
        <v>67</v>
      </c>
      <c r="D93" s="125">
        <v>7.802174400000002</v>
      </c>
      <c r="E93" s="125">
        <v>16.3183595</v>
      </c>
      <c r="F93" s="125">
        <v>10.3648837</v>
      </c>
      <c r="I93" s="117">
        <v>11</v>
      </c>
      <c r="J93" s="118" t="s">
        <v>67</v>
      </c>
      <c r="K93" s="125">
        <v>5.4290992000000005</v>
      </c>
      <c r="L93" s="125">
        <v>10.2678405</v>
      </c>
      <c r="M93" s="125">
        <v>6.8851835000000001</v>
      </c>
      <c r="P93" s="117">
        <v>11</v>
      </c>
      <c r="Q93" s="118" t="s">
        <v>67</v>
      </c>
      <c r="R93" s="125">
        <f t="shared" si="19"/>
        <v>-2.3730752000000015</v>
      </c>
      <c r="S93" s="125">
        <f t="shared" si="20"/>
        <v>-6.0505189999999995</v>
      </c>
      <c r="T93" s="125">
        <f t="shared" si="21"/>
        <v>-3.4797001999999999</v>
      </c>
      <c r="W93" s="117">
        <v>11</v>
      </c>
      <c r="X93" s="118" t="s">
        <v>67</v>
      </c>
      <c r="Y93" s="126">
        <f t="shared" si="22"/>
        <v>-0.30415562102790228</v>
      </c>
      <c r="Z93" s="126">
        <f t="shared" si="23"/>
        <v>-0.37077985688451093</v>
      </c>
      <c r="AA93" s="126">
        <f t="shared" si="24"/>
        <v>-0.33572013933933481</v>
      </c>
      <c r="AE93" s="1"/>
    </row>
    <row r="94" spans="2:31">
      <c r="B94" s="117">
        <v>12</v>
      </c>
      <c r="C94" s="118" t="s">
        <v>68</v>
      </c>
      <c r="D94" s="125">
        <v>6.3425332000000001</v>
      </c>
      <c r="E94" s="125">
        <v>14.531245499999999</v>
      </c>
      <c r="F94" s="125">
        <v>10.398102100000001</v>
      </c>
      <c r="I94" s="117">
        <v>12</v>
      </c>
      <c r="J94" s="118" t="s">
        <v>68</v>
      </c>
      <c r="K94" s="125">
        <v>4.5997574000000006</v>
      </c>
      <c r="L94" s="125">
        <v>9.252434749999999</v>
      </c>
      <c r="M94" s="125">
        <v>6.9040578500000001</v>
      </c>
      <c r="P94" s="117">
        <v>12</v>
      </c>
      <c r="Q94" s="118" t="s">
        <v>68</v>
      </c>
      <c r="R94" s="125">
        <f t="shared" si="19"/>
        <v>-1.7427757999999995</v>
      </c>
      <c r="S94" s="125">
        <f t="shared" si="20"/>
        <v>-5.2788107499999999</v>
      </c>
      <c r="T94" s="125">
        <f t="shared" si="21"/>
        <v>-3.4940442500000009</v>
      </c>
      <c r="W94" s="117">
        <v>12</v>
      </c>
      <c r="X94" s="118" t="s">
        <v>68</v>
      </c>
      <c r="Y94" s="126">
        <f t="shared" si="22"/>
        <v>-0.27477598382930019</v>
      </c>
      <c r="Z94" s="126">
        <f t="shared" si="23"/>
        <v>-0.36327311034694171</v>
      </c>
      <c r="AA94" s="126">
        <f t="shared" si="24"/>
        <v>-0.33602711498668592</v>
      </c>
      <c r="AE94" s="1"/>
    </row>
    <row r="95" spans="2:31">
      <c r="B95" s="117">
        <v>13</v>
      </c>
      <c r="C95" s="118" t="s">
        <v>69</v>
      </c>
      <c r="D95" s="125">
        <v>4.9315593999999994</v>
      </c>
      <c r="E95" s="125">
        <v>10.055256999999999</v>
      </c>
      <c r="F95" s="125">
        <v>5.7485903999999994</v>
      </c>
      <c r="I95" s="117">
        <v>13</v>
      </c>
      <c r="J95" s="118" t="s">
        <v>69</v>
      </c>
      <c r="K95" s="125">
        <v>3.7980682000000003</v>
      </c>
      <c r="L95" s="125">
        <v>6.7092602499999998</v>
      </c>
      <c r="M95" s="125">
        <v>4.2622903500000007</v>
      </c>
      <c r="P95" s="117">
        <v>13</v>
      </c>
      <c r="Q95" s="118" t="s">
        <v>69</v>
      </c>
      <c r="R95" s="125">
        <f t="shared" si="19"/>
        <v>-1.133491199999999</v>
      </c>
      <c r="S95" s="125">
        <f t="shared" si="20"/>
        <v>-3.3459967499999994</v>
      </c>
      <c r="T95" s="125">
        <f t="shared" si="21"/>
        <v>-1.4863000499999988</v>
      </c>
      <c r="W95" s="117">
        <v>13</v>
      </c>
      <c r="X95" s="118" t="s">
        <v>69</v>
      </c>
      <c r="Y95" s="126">
        <f t="shared" si="22"/>
        <v>-0.22984437741944244</v>
      </c>
      <c r="Z95" s="126">
        <f t="shared" si="23"/>
        <v>-0.33276093788552591</v>
      </c>
      <c r="AA95" s="126">
        <f t="shared" si="24"/>
        <v>-0.25855034827320433</v>
      </c>
      <c r="AE95" s="1"/>
    </row>
    <row r="96" spans="2:31">
      <c r="B96" s="117">
        <v>14</v>
      </c>
      <c r="C96" s="118" t="s">
        <v>70</v>
      </c>
      <c r="D96" s="125">
        <v>2.8070591999999999</v>
      </c>
      <c r="E96" s="125">
        <v>6.3305549999999986</v>
      </c>
      <c r="F96" s="125">
        <v>3.0815873999999996</v>
      </c>
      <c r="I96" s="117">
        <v>14</v>
      </c>
      <c r="J96" s="118" t="s">
        <v>70</v>
      </c>
      <c r="K96" s="125">
        <v>2.5909650000000002</v>
      </c>
      <c r="L96" s="125">
        <v>4.5929512500000005</v>
      </c>
      <c r="M96" s="125">
        <v>2.7469473500000001</v>
      </c>
      <c r="P96" s="117">
        <v>14</v>
      </c>
      <c r="Q96" s="118" t="s">
        <v>70</v>
      </c>
      <c r="R96" s="125">
        <f t="shared" si="19"/>
        <v>-0.21609419999999968</v>
      </c>
      <c r="S96" s="125">
        <f t="shared" si="20"/>
        <v>-1.7376037499999981</v>
      </c>
      <c r="T96" s="125">
        <f t="shared" si="21"/>
        <v>-0.33464004999999952</v>
      </c>
      <c r="W96" s="117">
        <v>14</v>
      </c>
      <c r="X96" s="118" t="s">
        <v>70</v>
      </c>
      <c r="Y96" s="126">
        <f t="shared" si="22"/>
        <v>-7.6982416330941536E-2</v>
      </c>
      <c r="Z96" s="126">
        <f t="shared" si="23"/>
        <v>-0.27447889640007844</v>
      </c>
      <c r="AA96" s="126">
        <f t="shared" si="24"/>
        <v>-0.10859339897352889</v>
      </c>
      <c r="AC96" s="30"/>
    </row>
    <row r="97" spans="2:29">
      <c r="B97" s="117">
        <v>15</v>
      </c>
      <c r="C97" s="118" t="s">
        <v>71</v>
      </c>
      <c r="D97" s="125">
        <v>2.6599678000000009</v>
      </c>
      <c r="E97" s="125">
        <v>4.4824592499999998</v>
      </c>
      <c r="F97" s="125">
        <v>0.75495255000000006</v>
      </c>
      <c r="I97" s="117">
        <v>15</v>
      </c>
      <c r="J97" s="118" t="s">
        <v>71</v>
      </c>
      <c r="K97" s="125">
        <v>2.5073913999999999</v>
      </c>
      <c r="L97" s="125">
        <v>3.5428982499999999</v>
      </c>
      <c r="M97" s="125">
        <v>1.4249963499999998</v>
      </c>
      <c r="P97" s="117">
        <v>15</v>
      </c>
      <c r="Q97" s="118" t="s">
        <v>71</v>
      </c>
      <c r="R97" s="125">
        <f t="shared" si="19"/>
        <v>-0.15257640000000094</v>
      </c>
      <c r="S97" s="125">
        <f t="shared" si="20"/>
        <v>-0.93956099999999987</v>
      </c>
      <c r="T97" s="125">
        <f t="shared" si="21"/>
        <v>0.67004379999999975</v>
      </c>
      <c r="W97" s="117">
        <v>15</v>
      </c>
      <c r="X97" s="118" t="s">
        <v>71</v>
      </c>
      <c r="Y97" s="126">
        <f t="shared" si="22"/>
        <v>-5.7360243233019921E-2</v>
      </c>
      <c r="Z97" s="126">
        <f t="shared" si="23"/>
        <v>-0.20960837513469863</v>
      </c>
      <c r="AA97" s="126">
        <f t="shared" si="24"/>
        <v>0.88753101105493282</v>
      </c>
      <c r="AC97" s="30"/>
    </row>
    <row r="98" spans="2:29">
      <c r="B98" s="117">
        <v>16</v>
      </c>
      <c r="C98" s="118" t="s">
        <v>72</v>
      </c>
      <c r="D98" s="125">
        <v>0.69585600000000003</v>
      </c>
      <c r="E98" s="125">
        <v>1.2439310000000003</v>
      </c>
      <c r="F98" s="125">
        <v>-1.0471293999999998</v>
      </c>
      <c r="I98" s="117">
        <v>16</v>
      </c>
      <c r="J98" s="118" t="s">
        <v>72</v>
      </c>
      <c r="K98" s="125">
        <v>1.391418</v>
      </c>
      <c r="L98" s="125">
        <v>1.7028239999999999</v>
      </c>
      <c r="M98" s="125">
        <v>0.40108520000000003</v>
      </c>
      <c r="P98" s="117">
        <v>16</v>
      </c>
      <c r="Q98" s="118" t="s">
        <v>72</v>
      </c>
      <c r="R98" s="125">
        <f t="shared" si="19"/>
        <v>0.69556200000000001</v>
      </c>
      <c r="S98" s="125">
        <f t="shared" si="20"/>
        <v>0.45889299999999955</v>
      </c>
      <c r="T98" s="125">
        <f t="shared" si="21"/>
        <v>1.4482145999999998</v>
      </c>
      <c r="W98" s="117">
        <v>16</v>
      </c>
      <c r="X98" s="118" t="s">
        <v>72</v>
      </c>
      <c r="Y98" s="126">
        <f t="shared" si="22"/>
        <v>0.99957749879285362</v>
      </c>
      <c r="Z98" s="126">
        <f t="shared" si="23"/>
        <v>0.36890551003230843</v>
      </c>
      <c r="AA98" s="126">
        <f t="shared" si="24"/>
        <v>-1.3830330807252667</v>
      </c>
      <c r="AC98" s="30"/>
    </row>
    <row r="99" spans="2:29">
      <c r="B99" s="117">
        <v>17</v>
      </c>
      <c r="C99" s="118" t="s">
        <v>73</v>
      </c>
      <c r="D99" s="125">
        <v>-0.45988539999999989</v>
      </c>
      <c r="E99" s="125">
        <v>0.49640650000000042</v>
      </c>
      <c r="F99" s="125">
        <v>-0.5222791</v>
      </c>
      <c r="I99" s="117">
        <v>17</v>
      </c>
      <c r="J99" s="118" t="s">
        <v>73</v>
      </c>
      <c r="K99" s="125">
        <v>0.73474700000000004</v>
      </c>
      <c r="L99" s="125">
        <v>1.2780944999999997</v>
      </c>
      <c r="M99" s="125">
        <v>0.69929570000000008</v>
      </c>
      <c r="P99" s="117">
        <v>17</v>
      </c>
      <c r="Q99" s="118" t="s">
        <v>73</v>
      </c>
      <c r="R99" s="125">
        <f t="shared" si="19"/>
        <v>1.1946323999999999</v>
      </c>
      <c r="S99" s="125">
        <f t="shared" si="20"/>
        <v>0.78168799999999927</v>
      </c>
      <c r="T99" s="125">
        <f t="shared" si="21"/>
        <v>1.2215748</v>
      </c>
      <c r="W99" s="117">
        <v>17</v>
      </c>
      <c r="X99" s="118" t="s">
        <v>73</v>
      </c>
      <c r="Y99" s="126">
        <f t="shared" si="22"/>
        <v>-2.5976741162037329</v>
      </c>
      <c r="Z99" s="126">
        <f t="shared" si="23"/>
        <v>1.574693320897286</v>
      </c>
      <c r="AA99" s="126">
        <f t="shared" si="24"/>
        <v>-2.3389310428083374</v>
      </c>
      <c r="AC99" s="30"/>
    </row>
    <row r="100" spans="2:29">
      <c r="B100" s="117">
        <v>18</v>
      </c>
      <c r="C100" s="118" t="s">
        <v>74</v>
      </c>
      <c r="D100" s="125">
        <v>-0.42681879999999994</v>
      </c>
      <c r="E100" s="125">
        <v>0.52904050000000025</v>
      </c>
      <c r="F100" s="125">
        <v>-0.52283529999999989</v>
      </c>
      <c r="I100" s="117">
        <v>18</v>
      </c>
      <c r="J100" s="118" t="s">
        <v>74</v>
      </c>
      <c r="K100" s="125">
        <v>0.75353520000000007</v>
      </c>
      <c r="L100" s="125">
        <v>1.2966369999999998</v>
      </c>
      <c r="M100" s="125">
        <v>0.69897980000000004</v>
      </c>
      <c r="P100" s="117">
        <v>18</v>
      </c>
      <c r="Q100" s="118" t="s">
        <v>74</v>
      </c>
      <c r="R100" s="125">
        <f t="shared" si="19"/>
        <v>1.1803539999999999</v>
      </c>
      <c r="S100" s="125">
        <f t="shared" si="20"/>
        <v>0.76759649999999957</v>
      </c>
      <c r="T100" s="125">
        <f t="shared" si="21"/>
        <v>1.2218150999999999</v>
      </c>
      <c r="W100" s="117">
        <v>18</v>
      </c>
      <c r="X100" s="118" t="s">
        <v>74</v>
      </c>
      <c r="Y100" s="126">
        <f t="shared" si="22"/>
        <v>-2.7654686250933653</v>
      </c>
      <c r="Z100" s="126">
        <f t="shared" si="23"/>
        <v>1.4509219993554354</v>
      </c>
      <c r="AA100" s="126">
        <f t="shared" si="24"/>
        <v>-2.3369024624006838</v>
      </c>
      <c r="AC100" s="30"/>
    </row>
    <row r="101" spans="2:29">
      <c r="B101" s="117">
        <v>19</v>
      </c>
      <c r="C101" s="118" t="s">
        <v>75</v>
      </c>
      <c r="D101" s="125">
        <v>4.2449580000000005</v>
      </c>
      <c r="E101" s="125">
        <v>4.5166922500000002</v>
      </c>
      <c r="F101" s="125">
        <v>-1.4024246499999999</v>
      </c>
      <c r="I101" s="117">
        <v>19</v>
      </c>
      <c r="J101" s="118" t="s">
        <v>75</v>
      </c>
      <c r="K101" s="125">
        <v>3.407953</v>
      </c>
      <c r="L101" s="125">
        <v>3.5623472500000002</v>
      </c>
      <c r="M101" s="125">
        <v>0.19921295000000003</v>
      </c>
      <c r="P101" s="117">
        <v>19</v>
      </c>
      <c r="Q101" s="118" t="s">
        <v>75</v>
      </c>
      <c r="R101" s="125">
        <f t="shared" si="19"/>
        <v>-0.83700500000000044</v>
      </c>
      <c r="S101" s="125">
        <f t="shared" si="20"/>
        <v>-0.954345</v>
      </c>
      <c r="T101" s="125">
        <f t="shared" si="21"/>
        <v>1.6016375999999999</v>
      </c>
      <c r="W101" s="117">
        <v>19</v>
      </c>
      <c r="X101" s="118" t="s">
        <v>75</v>
      </c>
      <c r="Y101" s="126">
        <f t="shared" si="22"/>
        <v>-0.19717627359328416</v>
      </c>
      <c r="Z101" s="126">
        <f t="shared" si="23"/>
        <v>-0.2112928991343167</v>
      </c>
      <c r="AA101" s="126">
        <f t="shared" si="24"/>
        <v>-1.142048950722593</v>
      </c>
      <c r="AC101" s="30"/>
    </row>
    <row r="102" spans="2:29">
      <c r="B102" s="117">
        <v>20</v>
      </c>
      <c r="C102" s="118" t="s">
        <v>76</v>
      </c>
      <c r="D102" s="125">
        <v>2.0281949999999997</v>
      </c>
      <c r="E102" s="125">
        <v>-1.4472822500000002</v>
      </c>
      <c r="F102" s="125">
        <v>-6.2215107500000002</v>
      </c>
      <c r="I102" s="117">
        <v>20</v>
      </c>
      <c r="J102" s="118" t="s">
        <v>76</v>
      </c>
      <c r="K102" s="125">
        <v>2.1484283999999998</v>
      </c>
      <c r="L102" s="125">
        <v>0.17372525000000039</v>
      </c>
      <c r="M102" s="125">
        <v>-2.5389040500000002</v>
      </c>
      <c r="P102" s="117">
        <v>20</v>
      </c>
      <c r="Q102" s="118" t="s">
        <v>76</v>
      </c>
      <c r="R102" s="125">
        <f t="shared" si="19"/>
        <v>0.12023340000000005</v>
      </c>
      <c r="S102" s="125">
        <f t="shared" si="20"/>
        <v>1.6210075000000006</v>
      </c>
      <c r="T102" s="125">
        <f t="shared" si="21"/>
        <v>3.6826067</v>
      </c>
      <c r="W102" s="117">
        <v>20</v>
      </c>
      <c r="X102" s="118" t="s">
        <v>76</v>
      </c>
      <c r="Y102" s="126">
        <f t="shared" si="22"/>
        <v>5.9280986295696447E-2</v>
      </c>
      <c r="Z102" s="126">
        <f t="shared" si="23"/>
        <v>-1.120035501022693</v>
      </c>
      <c r="AA102" s="126">
        <f t="shared" si="24"/>
        <v>-0.59191518715932456</v>
      </c>
      <c r="AC102" s="30"/>
    </row>
    <row r="103" spans="2:29">
      <c r="B103" s="117">
        <v>21</v>
      </c>
      <c r="C103" s="118" t="s">
        <v>77</v>
      </c>
      <c r="D103" s="125">
        <v>-3.0019372</v>
      </c>
      <c r="E103" s="125">
        <v>-6.7920794999999998</v>
      </c>
      <c r="F103" s="125">
        <v>-6.6260800999999994</v>
      </c>
      <c r="I103" s="117">
        <v>21</v>
      </c>
      <c r="J103" s="118" t="s">
        <v>77</v>
      </c>
      <c r="K103" s="125">
        <v>-0.70960020000000057</v>
      </c>
      <c r="L103" s="125">
        <v>-2.8630900000000006</v>
      </c>
      <c r="M103" s="125">
        <v>-2.7687726000000001</v>
      </c>
      <c r="P103" s="117">
        <v>21</v>
      </c>
      <c r="Q103" s="118" t="s">
        <v>77</v>
      </c>
      <c r="R103" s="125">
        <f t="shared" si="19"/>
        <v>2.2923369999999994</v>
      </c>
      <c r="S103" s="125">
        <f t="shared" si="20"/>
        <v>3.9289894999999992</v>
      </c>
      <c r="T103" s="125">
        <f t="shared" si="21"/>
        <v>3.8573074999999992</v>
      </c>
      <c r="W103" s="117">
        <v>21</v>
      </c>
      <c r="X103" s="118" t="s">
        <v>77</v>
      </c>
      <c r="Y103" s="126">
        <f t="shared" si="22"/>
        <v>-0.76361923893677708</v>
      </c>
      <c r="Z103" s="126">
        <f t="shared" si="23"/>
        <v>-0.57846635923504719</v>
      </c>
      <c r="AA103" s="126">
        <f t="shared" si="24"/>
        <v>-0.58214018571855175</v>
      </c>
      <c r="AC103" s="30"/>
    </row>
    <row r="104" spans="2:29">
      <c r="B104" s="117">
        <v>22</v>
      </c>
      <c r="C104" s="118" t="s">
        <v>78</v>
      </c>
      <c r="D104" s="125">
        <v>-2.2996012000000001</v>
      </c>
      <c r="E104" s="125">
        <v>-7.7821772500000002</v>
      </c>
      <c r="F104" s="125">
        <v>-11.129877550000002</v>
      </c>
      <c r="I104" s="117">
        <v>22</v>
      </c>
      <c r="J104" s="118" t="s">
        <v>78</v>
      </c>
      <c r="K104" s="125">
        <v>-0.31054660000000012</v>
      </c>
      <c r="L104" s="125">
        <v>-3.4256470000000006</v>
      </c>
      <c r="M104" s="125">
        <v>-5.3277492000000004</v>
      </c>
      <c r="P104" s="117">
        <v>22</v>
      </c>
      <c r="Q104" s="118" t="s">
        <v>78</v>
      </c>
      <c r="R104" s="125">
        <f t="shared" si="19"/>
        <v>1.9890546</v>
      </c>
      <c r="S104" s="125">
        <f t="shared" si="20"/>
        <v>4.3565302499999996</v>
      </c>
      <c r="T104" s="125">
        <f t="shared" si="21"/>
        <v>5.8021283500000012</v>
      </c>
      <c r="W104" s="117">
        <v>22</v>
      </c>
      <c r="X104" s="118" t="s">
        <v>78</v>
      </c>
      <c r="Y104" s="126">
        <f t="shared" si="22"/>
        <v>-0.86495632373126252</v>
      </c>
      <c r="Z104" s="126">
        <f t="shared" si="23"/>
        <v>-0.55980866408561947</v>
      </c>
      <c r="AA104" s="126">
        <f t="shared" si="24"/>
        <v>-0.52131106779337388</v>
      </c>
      <c r="AC104" s="30"/>
    </row>
    <row r="105" spans="2:29">
      <c r="B105" s="117">
        <v>23</v>
      </c>
      <c r="C105" s="118" t="s">
        <v>79</v>
      </c>
      <c r="D105" s="125">
        <v>-6.3538264000000009</v>
      </c>
      <c r="E105" s="125">
        <v>-9.3354992499999998</v>
      </c>
      <c r="F105" s="125">
        <v>-6.9617055499999996</v>
      </c>
      <c r="I105" s="117">
        <v>23</v>
      </c>
      <c r="J105" s="118" t="s">
        <v>79</v>
      </c>
      <c r="K105" s="125">
        <v>-2.6140835999999998</v>
      </c>
      <c r="L105" s="125">
        <v>-4.3082159999999998</v>
      </c>
      <c r="M105" s="125">
        <v>-2.9594692</v>
      </c>
      <c r="P105" s="117">
        <v>23</v>
      </c>
      <c r="Q105" s="118" t="s">
        <v>79</v>
      </c>
      <c r="R105" s="125">
        <f t="shared" si="19"/>
        <v>3.739742800000001</v>
      </c>
      <c r="S105" s="125">
        <f t="shared" si="20"/>
        <v>5.02728325</v>
      </c>
      <c r="T105" s="125">
        <f t="shared" si="21"/>
        <v>4.0022363499999996</v>
      </c>
      <c r="W105" s="117">
        <v>23</v>
      </c>
      <c r="X105" s="118" t="s">
        <v>79</v>
      </c>
      <c r="Y105" s="126">
        <f t="shared" si="22"/>
        <v>-0.58858120517740309</v>
      </c>
      <c r="Z105" s="126">
        <f t="shared" si="23"/>
        <v>-0.53851252250917381</v>
      </c>
      <c r="AA105" s="126">
        <f t="shared" si="24"/>
        <v>-0.57489308061872857</v>
      </c>
      <c r="AC105" s="30"/>
    </row>
    <row r="106" spans="2:29">
      <c r="B106" s="117">
        <v>24</v>
      </c>
      <c r="C106" s="118" t="s">
        <v>80</v>
      </c>
      <c r="D106" s="125">
        <v>-2.6344785999999996</v>
      </c>
      <c r="E106" s="125">
        <v>-2.0065502500000001</v>
      </c>
      <c r="F106" s="125">
        <v>-0.94570354999999995</v>
      </c>
      <c r="I106" s="117">
        <v>24</v>
      </c>
      <c r="J106" s="118" t="s">
        <v>80</v>
      </c>
      <c r="K106" s="125">
        <v>-0.50081740000000008</v>
      </c>
      <c r="L106" s="125">
        <v>-0.14404000000000006</v>
      </c>
      <c r="M106" s="125">
        <v>0.4587138</v>
      </c>
      <c r="P106" s="117">
        <v>24</v>
      </c>
      <c r="Q106" s="118" t="s">
        <v>80</v>
      </c>
      <c r="R106" s="125">
        <f t="shared" si="19"/>
        <v>2.1336611999999997</v>
      </c>
      <c r="S106" s="125">
        <f t="shared" si="20"/>
        <v>1.8625102500000001</v>
      </c>
      <c r="T106" s="125">
        <f t="shared" si="21"/>
        <v>1.4044173499999999</v>
      </c>
      <c r="W106" s="117">
        <v>24</v>
      </c>
      <c r="X106" s="118" t="s">
        <v>80</v>
      </c>
      <c r="Y106" s="126">
        <f t="shared" si="22"/>
        <v>-0.809898854369134</v>
      </c>
      <c r="Z106" s="126">
        <f t="shared" si="23"/>
        <v>-0.92821510450585532</v>
      </c>
      <c r="AA106" s="126">
        <f t="shared" si="24"/>
        <v>-1.4850503098989107</v>
      </c>
      <c r="AC106" s="30"/>
    </row>
    <row r="107" spans="2:29">
      <c r="B107" s="117">
        <v>25</v>
      </c>
      <c r="C107" s="118" t="s">
        <v>81</v>
      </c>
      <c r="D107" s="125">
        <v>-3.5286084</v>
      </c>
      <c r="E107" s="125">
        <v>-5.06605025</v>
      </c>
      <c r="F107" s="125">
        <v>-3.7297509500000001</v>
      </c>
      <c r="I107" s="117">
        <v>25</v>
      </c>
      <c r="J107" s="118" t="s">
        <v>81</v>
      </c>
      <c r="K107" s="125">
        <v>-1.0088458</v>
      </c>
      <c r="L107" s="125">
        <v>-1.8823922500000001</v>
      </c>
      <c r="M107" s="125">
        <v>-1.1231311500000001</v>
      </c>
      <c r="P107" s="117">
        <v>25</v>
      </c>
      <c r="Q107" s="118" t="s">
        <v>81</v>
      </c>
      <c r="R107" s="125">
        <f t="shared" si="19"/>
        <v>2.5197626</v>
      </c>
      <c r="S107" s="125">
        <f t="shared" si="20"/>
        <v>3.1836579999999999</v>
      </c>
      <c r="T107" s="125">
        <f t="shared" si="21"/>
        <v>2.6066197999999998</v>
      </c>
      <c r="W107" s="117">
        <v>25</v>
      </c>
      <c r="X107" s="118" t="s">
        <v>81</v>
      </c>
      <c r="Y107" s="126">
        <f t="shared" si="22"/>
        <v>-0.71409527903408043</v>
      </c>
      <c r="Z107" s="126">
        <f t="shared" si="23"/>
        <v>-0.62843000817056638</v>
      </c>
      <c r="AA107" s="126">
        <f t="shared" si="24"/>
        <v>-0.69887234695925204</v>
      </c>
      <c r="AC107" s="30"/>
    </row>
    <row r="108" spans="2:29">
      <c r="B108" s="117">
        <v>26</v>
      </c>
      <c r="C108" s="118" t="s">
        <v>82</v>
      </c>
      <c r="D108" s="125">
        <v>-4.8544353999999998</v>
      </c>
      <c r="E108" s="125">
        <v>-7.0871417500000007</v>
      </c>
      <c r="F108" s="125">
        <v>-4.6236624499999994</v>
      </c>
      <c r="I108" s="117">
        <v>26</v>
      </c>
      <c r="J108" s="118" t="s">
        <v>82</v>
      </c>
      <c r="K108" s="125">
        <v>-1.7621562</v>
      </c>
      <c r="L108" s="125">
        <v>-3.0307392499999999</v>
      </c>
      <c r="M108" s="125">
        <v>-1.6310353500000001</v>
      </c>
      <c r="P108" s="117">
        <v>26</v>
      </c>
      <c r="Q108" s="118" t="s">
        <v>82</v>
      </c>
      <c r="R108" s="125">
        <f t="shared" si="19"/>
        <v>3.0922792000000001</v>
      </c>
      <c r="S108" s="125">
        <f t="shared" si="20"/>
        <v>4.0564025000000008</v>
      </c>
      <c r="T108" s="125">
        <f t="shared" si="21"/>
        <v>2.9926270999999991</v>
      </c>
      <c r="W108" s="117">
        <v>26</v>
      </c>
      <c r="X108" s="118" t="s">
        <v>82</v>
      </c>
      <c r="Y108" s="126">
        <f t="shared" si="22"/>
        <v>-0.63700079313034019</v>
      </c>
      <c r="Z108" s="126">
        <f t="shared" si="23"/>
        <v>-0.57236085337223574</v>
      </c>
      <c r="AA108" s="126">
        <f t="shared" si="24"/>
        <v>-0.64724169040497315</v>
      </c>
      <c r="AC108" s="30"/>
    </row>
    <row r="109" spans="2:29" ht="13.5" thickBot="1">
      <c r="B109" s="121">
        <v>27</v>
      </c>
      <c r="C109" s="122" t="s">
        <v>83</v>
      </c>
      <c r="D109" s="127">
        <v>-6.5679658000000014</v>
      </c>
      <c r="E109" s="127">
        <v>-10.948923500000001</v>
      </c>
      <c r="F109" s="127">
        <v>-7.3856999000000005</v>
      </c>
      <c r="I109" s="121">
        <v>27</v>
      </c>
      <c r="J109" s="122" t="s">
        <v>83</v>
      </c>
      <c r="K109" s="127">
        <v>-2.7357536000000007</v>
      </c>
      <c r="L109" s="127">
        <v>-5.2249340000000002</v>
      </c>
      <c r="M109" s="127">
        <v>-3.2003748000000001</v>
      </c>
      <c r="P109" s="121">
        <v>27</v>
      </c>
      <c r="Q109" s="122" t="s">
        <v>83</v>
      </c>
      <c r="R109" s="127">
        <f t="shared" si="19"/>
        <v>3.8322122000000007</v>
      </c>
      <c r="S109" s="127">
        <f t="shared" si="20"/>
        <v>5.723989500000001</v>
      </c>
      <c r="T109" s="127">
        <f t="shared" si="21"/>
        <v>4.1853251</v>
      </c>
      <c r="W109" s="121">
        <v>27</v>
      </c>
      <c r="X109" s="122" t="s">
        <v>83</v>
      </c>
      <c r="Y109" s="128">
        <f t="shared" si="22"/>
        <v>-0.5834701818940653</v>
      </c>
      <c r="Z109" s="128">
        <f t="shared" si="23"/>
        <v>-0.52279016288678981</v>
      </c>
      <c r="AA109" s="128">
        <f t="shared" si="24"/>
        <v>-0.56667955057312847</v>
      </c>
      <c r="AC109" s="30"/>
    </row>
    <row r="111" spans="2:29" ht="13.5" thickBot="1">
      <c r="B111" s="89" t="s">
        <v>89</v>
      </c>
      <c r="C111" s="90"/>
      <c r="H111" s="29"/>
      <c r="I111" s="89" t="s">
        <v>89</v>
      </c>
      <c r="J111" s="90"/>
      <c r="P111" s="89" t="s">
        <v>89</v>
      </c>
      <c r="Q111" s="90"/>
      <c r="W111" s="89" t="s">
        <v>89</v>
      </c>
      <c r="X111" s="90"/>
    </row>
    <row r="112" spans="2:29" ht="17.25" customHeight="1" thickBot="1">
      <c r="B112" s="64" t="s">
        <v>90</v>
      </c>
      <c r="C112" s="65" t="s">
        <v>91</v>
      </c>
      <c r="I112" s="64" t="s">
        <v>90</v>
      </c>
      <c r="J112" s="65" t="s">
        <v>91</v>
      </c>
      <c r="P112" s="64" t="s">
        <v>90</v>
      </c>
      <c r="Q112" s="65" t="s">
        <v>91</v>
      </c>
      <c r="W112" s="64" t="s">
        <v>90</v>
      </c>
      <c r="X112" s="65" t="s">
        <v>91</v>
      </c>
    </row>
    <row r="113" spans="2:24">
      <c r="B113" s="31" t="s">
        <v>92</v>
      </c>
      <c r="C113" s="32">
        <v>3.3477757940211386</v>
      </c>
      <c r="I113" s="31" t="s">
        <v>92</v>
      </c>
      <c r="J113" s="32">
        <v>1.9021453375120108</v>
      </c>
      <c r="P113" s="31" t="s">
        <v>92</v>
      </c>
      <c r="Q113" s="32">
        <f t="shared" ref="Q113:Q176" si="25">J113-C113</f>
        <v>-1.4456304565091278</v>
      </c>
      <c r="W113" s="31" t="s">
        <v>92</v>
      </c>
      <c r="X113" s="38">
        <f t="shared" ref="X113:X176" si="26">IFERROR(Q113/C113,0)</f>
        <v>-0.43181818181818177</v>
      </c>
    </row>
    <row r="114" spans="2:24">
      <c r="B114" s="76" t="s">
        <v>93</v>
      </c>
      <c r="C114" s="77">
        <v>1.7119308037608105</v>
      </c>
      <c r="I114" s="76" t="s">
        <v>93</v>
      </c>
      <c r="J114" s="77">
        <v>1.7119308037608105</v>
      </c>
      <c r="P114" s="76" t="s">
        <v>93</v>
      </c>
      <c r="Q114" s="77">
        <f t="shared" si="25"/>
        <v>0</v>
      </c>
      <c r="W114" s="76" t="s">
        <v>93</v>
      </c>
      <c r="X114" s="78">
        <f t="shared" si="26"/>
        <v>0</v>
      </c>
    </row>
    <row r="115" spans="2:24">
      <c r="B115" s="76" t="s">
        <v>94</v>
      </c>
      <c r="C115" s="77">
        <v>0.87904783604028491</v>
      </c>
      <c r="I115" s="76" t="s">
        <v>94</v>
      </c>
      <c r="J115" s="77">
        <v>0.87904783604028491</v>
      </c>
      <c r="P115" s="76" t="s">
        <v>94</v>
      </c>
      <c r="Q115" s="77">
        <f t="shared" si="25"/>
        <v>0</v>
      </c>
      <c r="W115" s="76" t="s">
        <v>94</v>
      </c>
      <c r="X115" s="78">
        <f t="shared" si="26"/>
        <v>0</v>
      </c>
    </row>
    <row r="116" spans="2:24">
      <c r="B116" s="76" t="s">
        <v>95</v>
      </c>
      <c r="C116" s="77">
        <v>-1.0503132274806148</v>
      </c>
      <c r="I116" s="76" t="s">
        <v>95</v>
      </c>
      <c r="J116" s="77">
        <v>-0.59676887925034938</v>
      </c>
      <c r="P116" s="76" t="s">
        <v>95</v>
      </c>
      <c r="Q116" s="77">
        <f t="shared" si="25"/>
        <v>0.45354434823026546</v>
      </c>
      <c r="W116" s="76" t="s">
        <v>95</v>
      </c>
      <c r="X116" s="78">
        <f t="shared" si="26"/>
        <v>-0.43181818181818177</v>
      </c>
    </row>
    <row r="117" spans="2:24">
      <c r="B117" s="76" t="s">
        <v>96</v>
      </c>
      <c r="C117" s="77">
        <v>3.00545227783876</v>
      </c>
      <c r="I117" s="76" t="s">
        <v>96</v>
      </c>
      <c r="J117" s="77">
        <v>3.00545227783876</v>
      </c>
      <c r="P117" s="76" t="s">
        <v>96</v>
      </c>
      <c r="Q117" s="77">
        <f t="shared" si="25"/>
        <v>0</v>
      </c>
      <c r="W117" s="76" t="s">
        <v>96</v>
      </c>
      <c r="X117" s="78">
        <f t="shared" si="26"/>
        <v>0</v>
      </c>
    </row>
    <row r="118" spans="2:24">
      <c r="B118" s="76" t="s">
        <v>97</v>
      </c>
      <c r="C118" s="77">
        <v>0.1690648003045995</v>
      </c>
      <c r="I118" s="76" t="s">
        <v>97</v>
      </c>
      <c r="J118" s="77">
        <v>0.1690648003045995</v>
      </c>
      <c r="P118" s="76" t="s">
        <v>97</v>
      </c>
      <c r="Q118" s="77">
        <f t="shared" si="25"/>
        <v>0</v>
      </c>
      <c r="W118" s="76" t="s">
        <v>97</v>
      </c>
      <c r="X118" s="78">
        <f t="shared" si="26"/>
        <v>0</v>
      </c>
    </row>
    <row r="119" spans="2:24">
      <c r="B119" s="79" t="s">
        <v>98</v>
      </c>
      <c r="C119" s="77">
        <v>1.6872663037003852</v>
      </c>
      <c r="I119" s="79" t="s">
        <v>98</v>
      </c>
      <c r="J119" s="77">
        <v>1.6872663037003852</v>
      </c>
      <c r="P119" s="79" t="s">
        <v>98</v>
      </c>
      <c r="Q119" s="77">
        <f t="shared" si="25"/>
        <v>0</v>
      </c>
      <c r="W119" s="79" t="s">
        <v>98</v>
      </c>
      <c r="X119" s="78">
        <f t="shared" si="26"/>
        <v>0</v>
      </c>
    </row>
    <row r="120" spans="2:24">
      <c r="B120" s="76" t="s">
        <v>99</v>
      </c>
      <c r="C120" s="77">
        <v>0.91091644988702669</v>
      </c>
      <c r="I120" s="76" t="s">
        <v>99</v>
      </c>
      <c r="J120" s="77">
        <v>0.91091644988702669</v>
      </c>
      <c r="P120" s="76" t="s">
        <v>99</v>
      </c>
      <c r="Q120" s="77">
        <f t="shared" si="25"/>
        <v>0</v>
      </c>
      <c r="W120" s="76" t="s">
        <v>99</v>
      </c>
      <c r="X120" s="78">
        <f t="shared" si="26"/>
        <v>0</v>
      </c>
    </row>
    <row r="121" spans="2:24">
      <c r="B121" s="76" t="s">
        <v>100</v>
      </c>
      <c r="C121" s="77">
        <v>0.76191520214078967</v>
      </c>
      <c r="I121" s="76" t="s">
        <v>100</v>
      </c>
      <c r="J121" s="77">
        <v>0.76191520214078967</v>
      </c>
      <c r="P121" s="76" t="s">
        <v>100</v>
      </c>
      <c r="Q121" s="77">
        <f t="shared" si="25"/>
        <v>0</v>
      </c>
      <c r="W121" s="76" t="s">
        <v>100</v>
      </c>
      <c r="X121" s="78">
        <f t="shared" si="26"/>
        <v>0</v>
      </c>
    </row>
    <row r="122" spans="2:24">
      <c r="B122" s="76" t="s">
        <v>101</v>
      </c>
      <c r="C122" s="77">
        <v>1.9199112358342671</v>
      </c>
      <c r="I122" s="76" t="s">
        <v>101</v>
      </c>
      <c r="J122" s="77">
        <v>1.0908586567240157</v>
      </c>
      <c r="P122" s="76" t="s">
        <v>101</v>
      </c>
      <c r="Q122" s="77">
        <f t="shared" si="25"/>
        <v>-0.82905257911025143</v>
      </c>
      <c r="W122" s="76" t="s">
        <v>101</v>
      </c>
      <c r="X122" s="78">
        <f t="shared" si="26"/>
        <v>-0.43181818181818166</v>
      </c>
    </row>
    <row r="123" spans="2:24">
      <c r="B123" s="76" t="s">
        <v>102</v>
      </c>
      <c r="C123" s="77">
        <v>6.9249327050931964</v>
      </c>
      <c r="I123" s="76" t="s">
        <v>102</v>
      </c>
      <c r="J123" s="77">
        <v>6.9249327050931964</v>
      </c>
      <c r="P123" s="76" t="s">
        <v>102</v>
      </c>
      <c r="Q123" s="77">
        <f t="shared" si="25"/>
        <v>0</v>
      </c>
      <c r="W123" s="76" t="s">
        <v>102</v>
      </c>
      <c r="X123" s="78">
        <f t="shared" si="26"/>
        <v>0</v>
      </c>
    </row>
    <row r="124" spans="2:24">
      <c r="B124" s="76" t="s">
        <v>103</v>
      </c>
      <c r="C124" s="77">
        <v>2.0923598712632101</v>
      </c>
      <c r="I124" s="76" t="s">
        <v>103</v>
      </c>
      <c r="J124" s="77">
        <v>2.0923598712632101</v>
      </c>
      <c r="P124" s="76" t="s">
        <v>103</v>
      </c>
      <c r="Q124" s="77">
        <f t="shared" si="25"/>
        <v>0</v>
      </c>
      <c r="W124" s="76" t="s">
        <v>103</v>
      </c>
      <c r="X124" s="78">
        <f t="shared" si="26"/>
        <v>0</v>
      </c>
    </row>
    <row r="125" spans="2:24">
      <c r="B125" s="76" t="s">
        <v>104</v>
      </c>
      <c r="C125" s="77">
        <v>4.5514296581159517</v>
      </c>
      <c r="I125" s="76" t="s">
        <v>104</v>
      </c>
      <c r="J125" s="77">
        <v>4.5514296581159517</v>
      </c>
      <c r="P125" s="76" t="s">
        <v>104</v>
      </c>
      <c r="Q125" s="77">
        <f t="shared" si="25"/>
        <v>0</v>
      </c>
      <c r="W125" s="76" t="s">
        <v>104</v>
      </c>
      <c r="X125" s="78">
        <f t="shared" si="26"/>
        <v>0</v>
      </c>
    </row>
    <row r="126" spans="2:24">
      <c r="B126" s="76" t="s">
        <v>105</v>
      </c>
      <c r="C126" s="77">
        <v>1.3302693999833368</v>
      </c>
      <c r="I126" s="76" t="s">
        <v>105</v>
      </c>
      <c r="J126" s="77">
        <v>1.3302693999833368</v>
      </c>
      <c r="P126" s="76" t="s">
        <v>105</v>
      </c>
      <c r="Q126" s="77">
        <f t="shared" si="25"/>
        <v>0</v>
      </c>
      <c r="W126" s="76" t="s">
        <v>105</v>
      </c>
      <c r="X126" s="78">
        <f t="shared" si="26"/>
        <v>0</v>
      </c>
    </row>
    <row r="127" spans="2:24">
      <c r="B127" s="76" t="s">
        <v>106</v>
      </c>
      <c r="C127" s="77">
        <v>0.87076023101804578</v>
      </c>
      <c r="I127" s="76" t="s">
        <v>106</v>
      </c>
      <c r="J127" s="77">
        <v>0.87076023101804578</v>
      </c>
      <c r="P127" s="76" t="s">
        <v>106</v>
      </c>
      <c r="Q127" s="77">
        <f t="shared" si="25"/>
        <v>0</v>
      </c>
      <c r="W127" s="76" t="s">
        <v>106</v>
      </c>
      <c r="X127" s="78">
        <f t="shared" si="26"/>
        <v>0</v>
      </c>
    </row>
    <row r="128" spans="2:24">
      <c r="B128" s="76" t="s">
        <v>107</v>
      </c>
      <c r="C128" s="77">
        <v>0.13239683283920928</v>
      </c>
      <c r="I128" s="76" t="s">
        <v>107</v>
      </c>
      <c r="J128" s="77">
        <v>0.13239683283920928</v>
      </c>
      <c r="P128" s="76" t="s">
        <v>107</v>
      </c>
      <c r="Q128" s="77">
        <f t="shared" si="25"/>
        <v>0</v>
      </c>
      <c r="W128" s="76" t="s">
        <v>107</v>
      </c>
      <c r="X128" s="78">
        <f t="shared" si="26"/>
        <v>0</v>
      </c>
    </row>
    <row r="129" spans="2:24">
      <c r="B129" s="76" t="s">
        <v>108</v>
      </c>
      <c r="C129" s="77">
        <v>0.15446297164574441</v>
      </c>
      <c r="I129" s="76" t="s">
        <v>108</v>
      </c>
      <c r="J129" s="77">
        <v>0.15446297164574441</v>
      </c>
      <c r="P129" s="76" t="s">
        <v>108</v>
      </c>
      <c r="Q129" s="77">
        <f t="shared" si="25"/>
        <v>0</v>
      </c>
      <c r="W129" s="76" t="s">
        <v>108</v>
      </c>
      <c r="X129" s="78">
        <f t="shared" si="26"/>
        <v>0</v>
      </c>
    </row>
    <row r="130" spans="2:24">
      <c r="B130" s="76" t="s">
        <v>109</v>
      </c>
      <c r="C130" s="77">
        <v>0.46962444529055281</v>
      </c>
      <c r="I130" s="76" t="s">
        <v>109</v>
      </c>
      <c r="J130" s="77">
        <v>0.46962444529055281</v>
      </c>
      <c r="P130" s="76" t="s">
        <v>109</v>
      </c>
      <c r="Q130" s="77">
        <f t="shared" si="25"/>
        <v>0</v>
      </c>
      <c r="W130" s="76" t="s">
        <v>109</v>
      </c>
      <c r="X130" s="78">
        <f t="shared" si="26"/>
        <v>0</v>
      </c>
    </row>
    <row r="131" spans="2:24">
      <c r="B131" s="76" t="s">
        <v>110</v>
      </c>
      <c r="C131" s="77">
        <v>3.0434325400192175</v>
      </c>
      <c r="I131" s="76" t="s">
        <v>110</v>
      </c>
      <c r="J131" s="77">
        <v>3.0434325400192175</v>
      </c>
      <c r="P131" s="76" t="s">
        <v>110</v>
      </c>
      <c r="Q131" s="77">
        <f t="shared" si="25"/>
        <v>0</v>
      </c>
      <c r="W131" s="76" t="s">
        <v>110</v>
      </c>
      <c r="X131" s="78">
        <f t="shared" si="26"/>
        <v>0</v>
      </c>
    </row>
    <row r="132" spans="2:24">
      <c r="B132" s="76" t="s">
        <v>111</v>
      </c>
      <c r="C132" s="77">
        <v>1.9854128169273739</v>
      </c>
      <c r="I132" s="76" t="s">
        <v>111</v>
      </c>
      <c r="J132" s="77">
        <v>1.1280754641632806</v>
      </c>
      <c r="P132" s="76" t="s">
        <v>111</v>
      </c>
      <c r="Q132" s="77">
        <f t="shared" si="25"/>
        <v>-0.85733735276409329</v>
      </c>
      <c r="W132" s="76" t="s">
        <v>111</v>
      </c>
      <c r="X132" s="78">
        <f t="shared" si="26"/>
        <v>-0.43181818181818182</v>
      </c>
    </row>
    <row r="133" spans="2:24">
      <c r="B133" s="76" t="s">
        <v>112</v>
      </c>
      <c r="C133" s="77">
        <v>5.0972947693901337E-2</v>
      </c>
      <c r="I133" s="76" t="s">
        <v>112</v>
      </c>
      <c r="J133" s="77">
        <v>2.8961902098807578E-2</v>
      </c>
      <c r="P133" s="76" t="s">
        <v>112</v>
      </c>
      <c r="Q133" s="77">
        <f t="shared" si="25"/>
        <v>-2.2011045595093759E-2</v>
      </c>
      <c r="W133" s="76" t="s">
        <v>112</v>
      </c>
      <c r="X133" s="78">
        <f t="shared" si="26"/>
        <v>-0.43181818181818182</v>
      </c>
    </row>
    <row r="134" spans="2:24">
      <c r="B134" s="76" t="s">
        <v>113</v>
      </c>
      <c r="C134" s="77">
        <v>-1.6354301994799143</v>
      </c>
      <c r="I134" s="76" t="s">
        <v>113</v>
      </c>
      <c r="J134" s="77">
        <v>-0.92922170424995121</v>
      </c>
      <c r="P134" s="76" t="s">
        <v>113</v>
      </c>
      <c r="Q134" s="77">
        <f t="shared" si="25"/>
        <v>0.7062084952299631</v>
      </c>
      <c r="W134" s="76" t="s">
        <v>113</v>
      </c>
      <c r="X134" s="78">
        <f t="shared" si="26"/>
        <v>-0.43181818181818188</v>
      </c>
    </row>
    <row r="135" spans="2:24">
      <c r="B135" s="76" t="s">
        <v>114</v>
      </c>
      <c r="C135" s="77">
        <v>4.184719742526422</v>
      </c>
      <c r="I135" s="76" t="s">
        <v>114</v>
      </c>
      <c r="J135" s="77">
        <v>4.184719742526422</v>
      </c>
      <c r="P135" s="76" t="s">
        <v>114</v>
      </c>
      <c r="Q135" s="77">
        <f t="shared" si="25"/>
        <v>0</v>
      </c>
      <c r="W135" s="76" t="s">
        <v>114</v>
      </c>
      <c r="X135" s="78">
        <f t="shared" si="26"/>
        <v>0</v>
      </c>
    </row>
    <row r="136" spans="2:24">
      <c r="B136" s="76" t="s">
        <v>115</v>
      </c>
      <c r="C136" s="77">
        <v>2.2150162805052589</v>
      </c>
      <c r="I136" s="76" t="s">
        <v>115</v>
      </c>
      <c r="J136" s="77">
        <v>1.2585319775598061</v>
      </c>
      <c r="P136" s="76" t="s">
        <v>115</v>
      </c>
      <c r="Q136" s="77">
        <f t="shared" si="25"/>
        <v>-0.95648430294545284</v>
      </c>
      <c r="W136" s="76" t="s">
        <v>115</v>
      </c>
      <c r="X136" s="78">
        <f t="shared" si="26"/>
        <v>-0.43181818181818188</v>
      </c>
    </row>
    <row r="137" spans="2:24">
      <c r="B137" s="76" t="s">
        <v>116</v>
      </c>
      <c r="C137" s="77">
        <v>2.1621585634610119</v>
      </c>
      <c r="I137" s="76" t="s">
        <v>116</v>
      </c>
      <c r="J137" s="77">
        <v>2.1621585634610119</v>
      </c>
      <c r="P137" s="76" t="s">
        <v>116</v>
      </c>
      <c r="Q137" s="77">
        <f t="shared" si="25"/>
        <v>0</v>
      </c>
      <c r="W137" s="76" t="s">
        <v>116</v>
      </c>
      <c r="X137" s="78">
        <f t="shared" si="26"/>
        <v>0</v>
      </c>
    </row>
    <row r="138" spans="2:24">
      <c r="B138" s="76" t="s">
        <v>117</v>
      </c>
      <c r="C138" s="77">
        <v>4.6145823969577533</v>
      </c>
      <c r="I138" s="76" t="s">
        <v>117</v>
      </c>
      <c r="J138" s="77">
        <v>4.6145823969577533</v>
      </c>
      <c r="P138" s="76" t="s">
        <v>117</v>
      </c>
      <c r="Q138" s="77">
        <f t="shared" si="25"/>
        <v>0</v>
      </c>
      <c r="W138" s="76" t="s">
        <v>117</v>
      </c>
      <c r="X138" s="78">
        <f t="shared" si="26"/>
        <v>0</v>
      </c>
    </row>
    <row r="139" spans="2:24">
      <c r="B139" s="76" t="s">
        <v>118</v>
      </c>
      <c r="C139" s="77">
        <v>3.5521176399716627</v>
      </c>
      <c r="I139" s="76" t="s">
        <v>118</v>
      </c>
      <c r="J139" s="77">
        <v>3.5521176399716627</v>
      </c>
      <c r="P139" s="76" t="s">
        <v>118</v>
      </c>
      <c r="Q139" s="77">
        <f t="shared" si="25"/>
        <v>0</v>
      </c>
      <c r="W139" s="76" t="s">
        <v>118</v>
      </c>
      <c r="X139" s="78">
        <f t="shared" si="26"/>
        <v>0</v>
      </c>
    </row>
    <row r="140" spans="2:24">
      <c r="B140" s="76" t="s">
        <v>119</v>
      </c>
      <c r="C140" s="77">
        <v>2.8041997779874781</v>
      </c>
      <c r="I140" s="76" t="s">
        <v>119</v>
      </c>
      <c r="J140" s="77">
        <v>2.8041997779874781</v>
      </c>
      <c r="P140" s="76" t="s">
        <v>119</v>
      </c>
      <c r="Q140" s="77">
        <f t="shared" si="25"/>
        <v>0</v>
      </c>
      <c r="W140" s="76" t="s">
        <v>119</v>
      </c>
      <c r="X140" s="78">
        <f t="shared" si="26"/>
        <v>0</v>
      </c>
    </row>
    <row r="141" spans="2:24">
      <c r="B141" s="76" t="s">
        <v>120</v>
      </c>
      <c r="C141" s="77">
        <v>3.127754676745357</v>
      </c>
      <c r="I141" s="76" t="s">
        <v>120</v>
      </c>
      <c r="J141" s="77">
        <v>1.7771333390598618</v>
      </c>
      <c r="P141" s="76" t="s">
        <v>120</v>
      </c>
      <c r="Q141" s="77">
        <f t="shared" si="25"/>
        <v>-1.3506213376854952</v>
      </c>
      <c r="W141" s="76" t="s">
        <v>120</v>
      </c>
      <c r="X141" s="78">
        <f t="shared" si="26"/>
        <v>-0.43181818181818188</v>
      </c>
    </row>
    <row r="142" spans="2:24">
      <c r="B142" s="76" t="s">
        <v>121</v>
      </c>
      <c r="C142" s="77">
        <v>0.76085813500480426</v>
      </c>
      <c r="I142" s="76" t="s">
        <v>121</v>
      </c>
      <c r="J142" s="77">
        <v>0.76085813500480426</v>
      </c>
      <c r="P142" s="76" t="s">
        <v>121</v>
      </c>
      <c r="Q142" s="77">
        <f t="shared" si="25"/>
        <v>0</v>
      </c>
      <c r="W142" s="76" t="s">
        <v>121</v>
      </c>
      <c r="X142" s="78">
        <f t="shared" si="26"/>
        <v>0</v>
      </c>
    </row>
    <row r="143" spans="2:24">
      <c r="B143" s="79" t="s">
        <v>122</v>
      </c>
      <c r="C143" s="77">
        <v>3.0014612320206555</v>
      </c>
      <c r="I143" s="79" t="s">
        <v>122</v>
      </c>
      <c r="J143" s="77">
        <v>1.7053757000117364</v>
      </c>
      <c r="P143" s="79" t="s">
        <v>122</v>
      </c>
      <c r="Q143" s="77">
        <f t="shared" si="25"/>
        <v>-1.2960855320089191</v>
      </c>
      <c r="W143" s="79" t="s">
        <v>122</v>
      </c>
      <c r="X143" s="78">
        <f t="shared" si="26"/>
        <v>-0.43181818181818171</v>
      </c>
    </row>
    <row r="144" spans="2:24">
      <c r="B144" s="76" t="s">
        <v>123</v>
      </c>
      <c r="C144" s="77">
        <v>0.53561885787285213</v>
      </c>
      <c r="I144" s="76" t="s">
        <v>123</v>
      </c>
      <c r="J144" s="77">
        <v>0.30432889651866596</v>
      </c>
      <c r="P144" s="76" t="s">
        <v>123</v>
      </c>
      <c r="Q144" s="77">
        <f t="shared" si="25"/>
        <v>-0.23128996135418617</v>
      </c>
      <c r="W144" s="76" t="s">
        <v>123</v>
      </c>
      <c r="X144" s="78">
        <f t="shared" si="26"/>
        <v>-0.43181818181818188</v>
      </c>
    </row>
    <row r="145" spans="2:24">
      <c r="B145" s="79" t="s">
        <v>124</v>
      </c>
      <c r="C145" s="77">
        <v>1.7919171534453266</v>
      </c>
      <c r="I145" s="79" t="s">
        <v>124</v>
      </c>
      <c r="J145" s="77">
        <v>1.0181347462757537</v>
      </c>
      <c r="P145" s="79" t="s">
        <v>124</v>
      </c>
      <c r="Q145" s="77">
        <f t="shared" si="25"/>
        <v>-0.77378240716957292</v>
      </c>
      <c r="W145" s="79" t="s">
        <v>124</v>
      </c>
      <c r="X145" s="78">
        <f t="shared" si="26"/>
        <v>-0.43181818181818182</v>
      </c>
    </row>
    <row r="146" spans="2:24">
      <c r="B146" s="76" t="s">
        <v>125</v>
      </c>
      <c r="C146" s="77">
        <v>1.0873932216365718</v>
      </c>
      <c r="I146" s="76" t="s">
        <v>125</v>
      </c>
      <c r="J146" s="77">
        <v>1.0873932216365718</v>
      </c>
      <c r="P146" s="76" t="s">
        <v>125</v>
      </c>
      <c r="Q146" s="77">
        <f t="shared" si="25"/>
        <v>0</v>
      </c>
      <c r="W146" s="76" t="s">
        <v>125</v>
      </c>
      <c r="X146" s="78">
        <f t="shared" si="26"/>
        <v>0</v>
      </c>
    </row>
    <row r="147" spans="2:24">
      <c r="B147" s="76" t="s">
        <v>126</v>
      </c>
      <c r="C147" s="77">
        <v>8.5574755147211565</v>
      </c>
      <c r="I147" s="76" t="s">
        <v>126</v>
      </c>
      <c r="J147" s="77">
        <v>8.5574755147211565</v>
      </c>
      <c r="P147" s="76" t="s">
        <v>126</v>
      </c>
      <c r="Q147" s="77">
        <f t="shared" si="25"/>
        <v>0</v>
      </c>
      <c r="W147" s="76" t="s">
        <v>126</v>
      </c>
      <c r="X147" s="78">
        <f t="shared" si="26"/>
        <v>0</v>
      </c>
    </row>
    <row r="148" spans="2:24">
      <c r="B148" s="79" t="s">
        <v>127</v>
      </c>
      <c r="C148" s="77">
        <v>0.76085813500480293</v>
      </c>
      <c r="I148" s="79" t="s">
        <v>127</v>
      </c>
      <c r="J148" s="77">
        <v>0.76085813500480293</v>
      </c>
      <c r="P148" s="79" t="s">
        <v>127</v>
      </c>
      <c r="Q148" s="77">
        <f t="shared" si="25"/>
        <v>0</v>
      </c>
      <c r="W148" s="79" t="s">
        <v>127</v>
      </c>
      <c r="X148" s="78">
        <f t="shared" si="26"/>
        <v>0</v>
      </c>
    </row>
    <row r="149" spans="2:24">
      <c r="B149" s="76" t="s">
        <v>128</v>
      </c>
      <c r="C149" s="77">
        <v>1.7415204620360911</v>
      </c>
      <c r="I149" s="76" t="s">
        <v>128</v>
      </c>
      <c r="J149" s="77">
        <v>1.7415204620360911</v>
      </c>
      <c r="P149" s="76" t="s">
        <v>128</v>
      </c>
      <c r="Q149" s="77">
        <f t="shared" si="25"/>
        <v>0</v>
      </c>
      <c r="W149" s="76" t="s">
        <v>128</v>
      </c>
      <c r="X149" s="78">
        <f t="shared" si="26"/>
        <v>0</v>
      </c>
    </row>
    <row r="150" spans="2:24">
      <c r="B150" s="76" t="s">
        <v>129</v>
      </c>
      <c r="C150" s="77">
        <v>4.3490275105044347</v>
      </c>
      <c r="I150" s="76" t="s">
        <v>129</v>
      </c>
      <c r="J150" s="77">
        <v>2.4710383582411564</v>
      </c>
      <c r="P150" s="76" t="s">
        <v>129</v>
      </c>
      <c r="Q150" s="77">
        <f t="shared" si="25"/>
        <v>-1.8779891522632783</v>
      </c>
      <c r="W150" s="76" t="s">
        <v>129</v>
      </c>
      <c r="X150" s="78">
        <f t="shared" si="26"/>
        <v>-0.43181818181818177</v>
      </c>
    </row>
    <row r="151" spans="2:24">
      <c r="B151" s="76" t="s">
        <v>130</v>
      </c>
      <c r="C151" s="77">
        <v>-7.7458266726140645E-2</v>
      </c>
      <c r="I151" s="76" t="s">
        <v>130</v>
      </c>
      <c r="J151" s="77">
        <v>-4.4010378821670824E-2</v>
      </c>
      <c r="P151" s="76" t="s">
        <v>130</v>
      </c>
      <c r="Q151" s="77">
        <f t="shared" si="25"/>
        <v>3.3447887904469821E-2</v>
      </c>
      <c r="W151" s="76" t="s">
        <v>130</v>
      </c>
      <c r="X151" s="78">
        <f t="shared" si="26"/>
        <v>-0.43181818181818177</v>
      </c>
    </row>
    <row r="152" spans="2:24">
      <c r="B152" s="76" t="s">
        <v>131</v>
      </c>
      <c r="C152" s="77">
        <v>10.150431123959903</v>
      </c>
      <c r="I152" s="76" t="s">
        <v>131</v>
      </c>
      <c r="J152" s="77">
        <v>5.7672904113408539</v>
      </c>
      <c r="P152" s="76" t="s">
        <v>131</v>
      </c>
      <c r="Q152" s="77">
        <f t="shared" si="25"/>
        <v>-4.3831407126190491</v>
      </c>
      <c r="W152" s="76" t="s">
        <v>131</v>
      </c>
      <c r="X152" s="78">
        <f t="shared" si="26"/>
        <v>-0.43181818181818182</v>
      </c>
    </row>
    <row r="153" spans="2:24">
      <c r="B153" s="76" t="s">
        <v>132</v>
      </c>
      <c r="C153" s="77">
        <v>5.3597982966827802</v>
      </c>
      <c r="I153" s="76" t="s">
        <v>132</v>
      </c>
      <c r="J153" s="77">
        <v>5.3597982966827802</v>
      </c>
      <c r="P153" s="76" t="s">
        <v>132</v>
      </c>
      <c r="Q153" s="77">
        <f t="shared" si="25"/>
        <v>0</v>
      </c>
      <c r="W153" s="76" t="s">
        <v>132</v>
      </c>
      <c r="X153" s="78">
        <f t="shared" si="26"/>
        <v>0</v>
      </c>
    </row>
    <row r="154" spans="2:24">
      <c r="B154" s="76" t="s">
        <v>133</v>
      </c>
      <c r="C154" s="77">
        <v>0.27185483009651085</v>
      </c>
      <c r="I154" s="76" t="s">
        <v>133</v>
      </c>
      <c r="J154" s="77">
        <v>0.1544629716457448</v>
      </c>
      <c r="P154" s="76" t="s">
        <v>133</v>
      </c>
      <c r="Q154" s="77">
        <f t="shared" si="25"/>
        <v>-0.11739185845076605</v>
      </c>
      <c r="W154" s="76" t="s">
        <v>133</v>
      </c>
      <c r="X154" s="78">
        <f t="shared" si="26"/>
        <v>-0.43181818181818182</v>
      </c>
    </row>
    <row r="155" spans="2:24">
      <c r="B155" s="76" t="s">
        <v>134</v>
      </c>
      <c r="C155" s="77">
        <v>0.18980619283559516</v>
      </c>
      <c r="I155" s="76" t="s">
        <v>134</v>
      </c>
      <c r="J155" s="77">
        <v>0.18980619283559516</v>
      </c>
      <c r="P155" s="76" t="s">
        <v>134</v>
      </c>
      <c r="Q155" s="77">
        <f t="shared" si="25"/>
        <v>0</v>
      </c>
      <c r="W155" s="76" t="s">
        <v>134</v>
      </c>
      <c r="X155" s="78">
        <f t="shared" si="26"/>
        <v>0</v>
      </c>
    </row>
    <row r="156" spans="2:24">
      <c r="B156" s="76" t="s">
        <v>135</v>
      </c>
      <c r="C156" s="77">
        <v>0.38042906750240224</v>
      </c>
      <c r="I156" s="76" t="s">
        <v>135</v>
      </c>
      <c r="J156" s="77">
        <v>0.38042906750240224</v>
      </c>
      <c r="P156" s="76" t="s">
        <v>135</v>
      </c>
      <c r="Q156" s="77">
        <f t="shared" si="25"/>
        <v>0</v>
      </c>
      <c r="W156" s="76" t="s">
        <v>135</v>
      </c>
      <c r="X156" s="78">
        <f t="shared" si="26"/>
        <v>0</v>
      </c>
    </row>
    <row r="157" spans="2:24">
      <c r="B157" s="76" t="s">
        <v>136</v>
      </c>
      <c r="C157" s="77">
        <v>0.34952763869551357</v>
      </c>
      <c r="I157" s="76" t="s">
        <v>136</v>
      </c>
      <c r="J157" s="77">
        <v>0.19859524925881453</v>
      </c>
      <c r="P157" s="76" t="s">
        <v>136</v>
      </c>
      <c r="Q157" s="77">
        <f t="shared" si="25"/>
        <v>-0.15093238943669904</v>
      </c>
      <c r="W157" s="76" t="s">
        <v>136</v>
      </c>
      <c r="X157" s="78">
        <f t="shared" si="26"/>
        <v>-0.43181818181818182</v>
      </c>
    </row>
    <row r="158" spans="2:24">
      <c r="B158" s="76" t="s">
        <v>137</v>
      </c>
      <c r="C158" s="77">
        <v>1.3061403465270689</v>
      </c>
      <c r="I158" s="76" t="s">
        <v>137</v>
      </c>
      <c r="J158" s="77">
        <v>1.3061403465270689</v>
      </c>
      <c r="P158" s="76" t="s">
        <v>137</v>
      </c>
      <c r="Q158" s="77">
        <f t="shared" si="25"/>
        <v>0</v>
      </c>
      <c r="W158" s="76" t="s">
        <v>137</v>
      </c>
      <c r="X158" s="78">
        <f t="shared" si="26"/>
        <v>0</v>
      </c>
    </row>
    <row r="159" spans="2:24">
      <c r="B159" s="76" t="s">
        <v>138</v>
      </c>
      <c r="C159" s="77">
        <v>2.4943688632204108</v>
      </c>
      <c r="I159" s="76" t="s">
        <v>138</v>
      </c>
      <c r="J159" s="77">
        <v>2.4943688632204108</v>
      </c>
      <c r="P159" s="76" t="s">
        <v>138</v>
      </c>
      <c r="Q159" s="77">
        <f t="shared" si="25"/>
        <v>0</v>
      </c>
      <c r="W159" s="76" t="s">
        <v>138</v>
      </c>
      <c r="X159" s="78">
        <f t="shared" si="26"/>
        <v>0</v>
      </c>
    </row>
    <row r="160" spans="2:24">
      <c r="B160" s="76" t="s">
        <v>139</v>
      </c>
      <c r="C160" s="77">
        <v>5.7253103075256586</v>
      </c>
      <c r="I160" s="76" t="s">
        <v>139</v>
      </c>
      <c r="J160" s="77">
        <v>3.2530172201850327</v>
      </c>
      <c r="P160" s="76" t="s">
        <v>139</v>
      </c>
      <c r="Q160" s="77">
        <f t="shared" si="25"/>
        <v>-2.4722930873406259</v>
      </c>
      <c r="W160" s="76" t="s">
        <v>139</v>
      </c>
      <c r="X160" s="78">
        <f t="shared" si="26"/>
        <v>-0.43181818181818193</v>
      </c>
    </row>
    <row r="161" spans="2:24">
      <c r="B161" s="76" t="s">
        <v>140</v>
      </c>
      <c r="C161" s="77">
        <v>1.247184431610205</v>
      </c>
      <c r="I161" s="76" t="s">
        <v>140</v>
      </c>
      <c r="J161" s="77">
        <v>1.247184431610205</v>
      </c>
      <c r="P161" s="76" t="s">
        <v>140</v>
      </c>
      <c r="Q161" s="77">
        <f t="shared" si="25"/>
        <v>0</v>
      </c>
      <c r="W161" s="76" t="s">
        <v>140</v>
      </c>
      <c r="X161" s="78">
        <f t="shared" si="26"/>
        <v>0</v>
      </c>
    </row>
    <row r="162" spans="2:24">
      <c r="B162" s="76" t="s">
        <v>141</v>
      </c>
      <c r="C162" s="77">
        <v>3.521953975694788E-2</v>
      </c>
      <c r="I162" s="76" t="s">
        <v>141</v>
      </c>
      <c r="J162" s="77">
        <v>2.0011102134629477E-2</v>
      </c>
      <c r="P162" s="76" t="s">
        <v>141</v>
      </c>
      <c r="Q162" s="77">
        <f t="shared" si="25"/>
        <v>-1.5208437622318403E-2</v>
      </c>
      <c r="W162" s="76" t="s">
        <v>141</v>
      </c>
      <c r="X162" s="78">
        <f t="shared" si="26"/>
        <v>-0.43181818181818182</v>
      </c>
    </row>
    <row r="163" spans="2:24">
      <c r="B163" s="76" t="s">
        <v>142</v>
      </c>
      <c r="C163" s="77">
        <v>12.154788778405994</v>
      </c>
      <c r="I163" s="76" t="s">
        <v>142</v>
      </c>
      <c r="J163" s="77">
        <v>6.9061299877306785</v>
      </c>
      <c r="P163" s="76" t="s">
        <v>142</v>
      </c>
      <c r="Q163" s="77">
        <f t="shared" si="25"/>
        <v>-5.2486587906753153</v>
      </c>
      <c r="W163" s="76" t="s">
        <v>142</v>
      </c>
      <c r="X163" s="78">
        <f t="shared" si="26"/>
        <v>-0.43181818181818182</v>
      </c>
    </row>
    <row r="164" spans="2:24">
      <c r="B164" s="76" t="s">
        <v>143</v>
      </c>
      <c r="C164" s="77">
        <v>3.4238616075216184</v>
      </c>
      <c r="I164" s="76" t="s">
        <v>143</v>
      </c>
      <c r="J164" s="77">
        <v>3.4238616075216184</v>
      </c>
      <c r="P164" s="76" t="s">
        <v>143</v>
      </c>
      <c r="Q164" s="77">
        <f t="shared" si="25"/>
        <v>0</v>
      </c>
      <c r="W164" s="76" t="s">
        <v>143</v>
      </c>
      <c r="X164" s="78">
        <f t="shared" si="26"/>
        <v>0</v>
      </c>
    </row>
    <row r="165" spans="2:24">
      <c r="B165" s="76" t="s">
        <v>144</v>
      </c>
      <c r="C165" s="77">
        <v>2.8532180062680155</v>
      </c>
      <c r="I165" s="76" t="s">
        <v>144</v>
      </c>
      <c r="J165" s="77">
        <v>2.8532180062680155</v>
      </c>
      <c r="P165" s="76" t="s">
        <v>144</v>
      </c>
      <c r="Q165" s="77">
        <f t="shared" si="25"/>
        <v>0</v>
      </c>
      <c r="W165" s="76" t="s">
        <v>144</v>
      </c>
      <c r="X165" s="78">
        <f t="shared" si="26"/>
        <v>0</v>
      </c>
    </row>
    <row r="166" spans="2:24">
      <c r="B166" s="76" t="s">
        <v>145</v>
      </c>
      <c r="C166" s="77">
        <v>0.22810228466453844</v>
      </c>
      <c r="I166" s="76" t="s">
        <v>145</v>
      </c>
      <c r="J166" s="77">
        <v>0.12960357083212412</v>
      </c>
      <c r="P166" s="76" t="s">
        <v>145</v>
      </c>
      <c r="Q166" s="77">
        <f t="shared" si="25"/>
        <v>-9.849871383241432E-2</v>
      </c>
      <c r="W166" s="76" t="s">
        <v>145</v>
      </c>
      <c r="X166" s="78">
        <f t="shared" si="26"/>
        <v>-0.43181818181818177</v>
      </c>
    </row>
    <row r="167" spans="2:24">
      <c r="B167" s="76" t="s">
        <v>146</v>
      </c>
      <c r="C167" s="77">
        <v>0</v>
      </c>
      <c r="I167" s="76" t="s">
        <v>146</v>
      </c>
      <c r="J167" s="77">
        <v>0</v>
      </c>
      <c r="P167" s="76" t="s">
        <v>146</v>
      </c>
      <c r="Q167" s="77">
        <f t="shared" si="25"/>
        <v>0</v>
      </c>
      <c r="W167" s="76" t="s">
        <v>146</v>
      </c>
      <c r="X167" s="78">
        <f t="shared" si="26"/>
        <v>0</v>
      </c>
    </row>
    <row r="168" spans="2:24">
      <c r="B168" s="76" t="s">
        <v>147</v>
      </c>
      <c r="C168" s="77">
        <v>0.38042906750240202</v>
      </c>
      <c r="I168" s="76" t="s">
        <v>147</v>
      </c>
      <c r="J168" s="77">
        <v>0.38042906750240202</v>
      </c>
      <c r="P168" s="76" t="s">
        <v>147</v>
      </c>
      <c r="Q168" s="77">
        <f t="shared" si="25"/>
        <v>0</v>
      </c>
      <c r="W168" s="76" t="s">
        <v>147</v>
      </c>
      <c r="X168" s="78">
        <f t="shared" si="26"/>
        <v>0</v>
      </c>
    </row>
    <row r="169" spans="2:24">
      <c r="B169" s="76" t="s">
        <v>148</v>
      </c>
      <c r="C169" s="77">
        <v>61.164365296633619</v>
      </c>
      <c r="I169" s="76" t="s">
        <v>148</v>
      </c>
      <c r="J169" s="77">
        <v>61.164365296633619</v>
      </c>
      <c r="P169" s="76" t="s">
        <v>148</v>
      </c>
      <c r="Q169" s="77">
        <f t="shared" si="25"/>
        <v>0</v>
      </c>
      <c r="W169" s="76" t="s">
        <v>148</v>
      </c>
      <c r="X169" s="78">
        <f t="shared" si="26"/>
        <v>0</v>
      </c>
    </row>
    <row r="170" spans="2:24">
      <c r="B170" s="76" t="s">
        <v>149</v>
      </c>
      <c r="C170" s="77">
        <v>1.3239683283920956</v>
      </c>
      <c r="I170" s="76" t="s">
        <v>149</v>
      </c>
      <c r="J170" s="77">
        <v>1.3239683283920956</v>
      </c>
      <c r="P170" s="76" t="s">
        <v>149</v>
      </c>
      <c r="Q170" s="77">
        <f t="shared" si="25"/>
        <v>0</v>
      </c>
      <c r="W170" s="76" t="s">
        <v>149</v>
      </c>
      <c r="X170" s="78">
        <f t="shared" si="26"/>
        <v>0</v>
      </c>
    </row>
    <row r="171" spans="2:24">
      <c r="B171" s="76" t="s">
        <v>150</v>
      </c>
      <c r="C171" s="77">
        <v>0.15443989739007205</v>
      </c>
      <c r="I171" s="76" t="s">
        <v>150</v>
      </c>
      <c r="J171" s="77">
        <v>0.15443989739007205</v>
      </c>
      <c r="P171" s="76" t="s">
        <v>150</v>
      </c>
      <c r="Q171" s="77">
        <f t="shared" si="25"/>
        <v>0</v>
      </c>
      <c r="W171" s="76" t="s">
        <v>150</v>
      </c>
      <c r="X171" s="78">
        <f t="shared" si="26"/>
        <v>0</v>
      </c>
    </row>
    <row r="172" spans="2:24">
      <c r="B172" s="76" t="s">
        <v>151</v>
      </c>
      <c r="C172" s="77">
        <v>0.48840942310217578</v>
      </c>
      <c r="I172" s="76" t="s">
        <v>151</v>
      </c>
      <c r="J172" s="77">
        <v>0.48840942310217578</v>
      </c>
      <c r="P172" s="76" t="s">
        <v>151</v>
      </c>
      <c r="Q172" s="77">
        <f t="shared" si="25"/>
        <v>0</v>
      </c>
      <c r="W172" s="76" t="s">
        <v>151</v>
      </c>
      <c r="X172" s="78">
        <f t="shared" si="26"/>
        <v>0</v>
      </c>
    </row>
    <row r="173" spans="2:24">
      <c r="B173" s="76" t="s">
        <v>152</v>
      </c>
      <c r="C173" s="77">
        <v>1.8503654909133469</v>
      </c>
      <c r="I173" s="76" t="s">
        <v>152</v>
      </c>
      <c r="J173" s="77">
        <v>1.8503654909133469</v>
      </c>
      <c r="P173" s="76" t="s">
        <v>152</v>
      </c>
      <c r="Q173" s="77">
        <f t="shared" si="25"/>
        <v>0</v>
      </c>
      <c r="W173" s="76" t="s">
        <v>152</v>
      </c>
      <c r="X173" s="78">
        <f t="shared" si="26"/>
        <v>0</v>
      </c>
    </row>
    <row r="174" spans="2:24">
      <c r="B174" s="76" t="s">
        <v>153</v>
      </c>
      <c r="C174" s="77">
        <v>-0.40334716916787505</v>
      </c>
      <c r="I174" s="76" t="s">
        <v>153</v>
      </c>
      <c r="J174" s="77">
        <v>-0.22917452793629264</v>
      </c>
      <c r="P174" s="76" t="s">
        <v>153</v>
      </c>
      <c r="Q174" s="77">
        <f t="shared" si="25"/>
        <v>0.17417264123158241</v>
      </c>
      <c r="W174" s="76" t="s">
        <v>153</v>
      </c>
      <c r="X174" s="78">
        <f t="shared" si="26"/>
        <v>-0.43181818181818182</v>
      </c>
    </row>
    <row r="175" spans="2:24">
      <c r="B175" s="76" t="s">
        <v>154</v>
      </c>
      <c r="C175" s="77">
        <v>2.4112232344463957</v>
      </c>
      <c r="I175" s="76" t="s">
        <v>154</v>
      </c>
      <c r="J175" s="77">
        <v>2.4112232344463957</v>
      </c>
      <c r="P175" s="76" t="s">
        <v>154</v>
      </c>
      <c r="Q175" s="77">
        <f t="shared" si="25"/>
        <v>0</v>
      </c>
      <c r="W175" s="76" t="s">
        <v>154</v>
      </c>
      <c r="X175" s="78">
        <f t="shared" si="26"/>
        <v>0</v>
      </c>
    </row>
    <row r="176" spans="2:24">
      <c r="B176" s="76" t="s">
        <v>155</v>
      </c>
      <c r="C176" s="77">
        <v>0.38042906750240202</v>
      </c>
      <c r="I176" s="76" t="s">
        <v>155</v>
      </c>
      <c r="J176" s="77">
        <v>0.38042906750240202</v>
      </c>
      <c r="P176" s="76" t="s">
        <v>155</v>
      </c>
      <c r="Q176" s="77">
        <f t="shared" si="25"/>
        <v>0</v>
      </c>
      <c r="W176" s="76" t="s">
        <v>155</v>
      </c>
      <c r="X176" s="78">
        <f t="shared" si="26"/>
        <v>0</v>
      </c>
    </row>
    <row r="177" spans="2:24">
      <c r="B177" s="76" t="s">
        <v>156</v>
      </c>
      <c r="C177" s="77">
        <v>0.70537951176456171</v>
      </c>
      <c r="I177" s="76" t="s">
        <v>156</v>
      </c>
      <c r="J177" s="77">
        <v>0.40078381350259185</v>
      </c>
      <c r="P177" s="76" t="s">
        <v>156</v>
      </c>
      <c r="Q177" s="77">
        <f t="shared" ref="Q177:Q202" si="27">J177-C177</f>
        <v>-0.30459569826196986</v>
      </c>
      <c r="W177" s="76" t="s">
        <v>156</v>
      </c>
      <c r="X177" s="78">
        <f t="shared" ref="X177:X202" si="28">IFERROR(Q177/C177,0)</f>
        <v>-0.43181818181818188</v>
      </c>
    </row>
    <row r="178" spans="2:24" ht="17.25" customHeight="1">
      <c r="B178" s="76" t="s">
        <v>157</v>
      </c>
      <c r="C178" s="77">
        <v>1.1033069403267457</v>
      </c>
      <c r="I178" s="76" t="s">
        <v>157</v>
      </c>
      <c r="J178" s="77">
        <v>1.1033069403267457</v>
      </c>
      <c r="P178" s="76" t="s">
        <v>157</v>
      </c>
      <c r="Q178" s="77">
        <f t="shared" si="27"/>
        <v>0</v>
      </c>
      <c r="W178" s="76" t="s">
        <v>157</v>
      </c>
      <c r="X178" s="78">
        <f t="shared" si="28"/>
        <v>0</v>
      </c>
    </row>
    <row r="179" spans="2:24" ht="21" customHeight="1">
      <c r="B179" s="76" t="s">
        <v>158</v>
      </c>
      <c r="C179" s="77">
        <v>-0.29513657201900395</v>
      </c>
      <c r="I179" s="76" t="s">
        <v>158</v>
      </c>
      <c r="J179" s="77">
        <v>-0.16769123410170678</v>
      </c>
      <c r="P179" s="76" t="s">
        <v>158</v>
      </c>
      <c r="Q179" s="77">
        <f t="shared" si="27"/>
        <v>0.12744533791729717</v>
      </c>
      <c r="W179" s="76" t="s">
        <v>158</v>
      </c>
      <c r="X179" s="78">
        <f t="shared" si="28"/>
        <v>-0.43181818181818188</v>
      </c>
    </row>
    <row r="180" spans="2:24">
      <c r="B180" s="76" t="s">
        <v>159</v>
      </c>
      <c r="C180" s="77">
        <v>0.17939843070753453</v>
      </c>
      <c r="I180" s="76" t="s">
        <v>159</v>
      </c>
      <c r="J180" s="77">
        <v>0.10193092653837188</v>
      </c>
      <c r="P180" s="76" t="s">
        <v>159</v>
      </c>
      <c r="Q180" s="77">
        <f t="shared" si="27"/>
        <v>-7.7467504169162649E-2</v>
      </c>
      <c r="W180" s="76" t="s">
        <v>159</v>
      </c>
      <c r="X180" s="78">
        <f t="shared" si="28"/>
        <v>-0.43181818181818188</v>
      </c>
    </row>
    <row r="181" spans="2:24" ht="12.75" customHeight="1">
      <c r="B181" s="76" t="s">
        <v>160</v>
      </c>
      <c r="C181" s="77">
        <v>2.6401777284666714</v>
      </c>
      <c r="I181" s="76" t="s">
        <v>160</v>
      </c>
      <c r="J181" s="77">
        <v>2.6401777284666714</v>
      </c>
      <c r="P181" s="76" t="s">
        <v>160</v>
      </c>
      <c r="Q181" s="77">
        <f t="shared" si="27"/>
        <v>0</v>
      </c>
      <c r="W181" s="76" t="s">
        <v>160</v>
      </c>
      <c r="X181" s="78">
        <f t="shared" si="28"/>
        <v>0</v>
      </c>
    </row>
    <row r="182" spans="2:24">
      <c r="B182" s="79" t="s">
        <v>161</v>
      </c>
      <c r="C182" s="77">
        <v>1.9941494186931978</v>
      </c>
      <c r="I182" s="79" t="s">
        <v>161</v>
      </c>
      <c r="J182" s="77">
        <v>1.9941494186931978</v>
      </c>
      <c r="P182" s="79" t="s">
        <v>161</v>
      </c>
      <c r="Q182" s="77">
        <f t="shared" si="27"/>
        <v>0</v>
      </c>
      <c r="W182" s="79" t="s">
        <v>161</v>
      </c>
      <c r="X182" s="78">
        <f t="shared" si="28"/>
        <v>0</v>
      </c>
    </row>
    <row r="183" spans="2:24">
      <c r="B183" s="76" t="s">
        <v>162</v>
      </c>
      <c r="C183" s="77">
        <v>1.9854128169273777</v>
      </c>
      <c r="I183" s="76" t="s">
        <v>162</v>
      </c>
      <c r="J183" s="77">
        <v>1.1280754641632826</v>
      </c>
      <c r="P183" s="76" t="s">
        <v>162</v>
      </c>
      <c r="Q183" s="77">
        <f t="shared" si="27"/>
        <v>-0.85733735276409506</v>
      </c>
      <c r="W183" s="76" t="s">
        <v>162</v>
      </c>
      <c r="X183" s="78">
        <f t="shared" si="28"/>
        <v>-0.43181818181818188</v>
      </c>
    </row>
    <row r="184" spans="2:24">
      <c r="B184" s="80" t="s">
        <v>163</v>
      </c>
      <c r="C184" s="77">
        <v>-1.5550713013071489</v>
      </c>
      <c r="I184" s="80" t="s">
        <v>163</v>
      </c>
      <c r="J184" s="77">
        <v>-1.5550713013071489</v>
      </c>
      <c r="P184" s="80" t="s">
        <v>163</v>
      </c>
      <c r="Q184" s="77">
        <f t="shared" si="27"/>
        <v>0</v>
      </c>
      <c r="W184" s="80" t="s">
        <v>163</v>
      </c>
      <c r="X184" s="78">
        <f t="shared" si="28"/>
        <v>0</v>
      </c>
    </row>
    <row r="185" spans="2:24">
      <c r="B185" s="80" t="s">
        <v>164</v>
      </c>
      <c r="C185" s="77">
        <v>1.3570571326066432</v>
      </c>
      <c r="I185" s="80" t="s">
        <v>164</v>
      </c>
      <c r="J185" s="77">
        <v>0.77105518898104719</v>
      </c>
      <c r="P185" s="80" t="s">
        <v>164</v>
      </c>
      <c r="Q185" s="77">
        <f t="shared" si="27"/>
        <v>-0.58600194362559599</v>
      </c>
      <c r="W185" s="80" t="s">
        <v>164</v>
      </c>
      <c r="X185" s="78">
        <f t="shared" si="28"/>
        <v>-0.43181818181818188</v>
      </c>
    </row>
    <row r="186" spans="2:24">
      <c r="B186" s="80" t="s">
        <v>165</v>
      </c>
      <c r="C186" s="77">
        <v>0.51060111090751381</v>
      </c>
      <c r="I186" s="80" t="s">
        <v>165</v>
      </c>
      <c r="J186" s="77">
        <v>0.51060111090751381</v>
      </c>
      <c r="P186" s="80" t="s">
        <v>165</v>
      </c>
      <c r="Q186" s="77">
        <f t="shared" si="27"/>
        <v>0</v>
      </c>
      <c r="W186" s="80" t="s">
        <v>165</v>
      </c>
      <c r="X186" s="78">
        <f t="shared" si="28"/>
        <v>0</v>
      </c>
    </row>
    <row r="187" spans="2:24">
      <c r="B187" s="80" t="s">
        <v>166</v>
      </c>
      <c r="C187" s="77">
        <v>1.8419103087578069E-2</v>
      </c>
      <c r="I187" s="80" t="s">
        <v>166</v>
      </c>
      <c r="J187" s="77">
        <v>1.8419103087578069E-2</v>
      </c>
      <c r="P187" s="80" t="s">
        <v>166</v>
      </c>
      <c r="Q187" s="77">
        <f t="shared" si="27"/>
        <v>0</v>
      </c>
      <c r="W187" s="80" t="s">
        <v>166</v>
      </c>
      <c r="X187" s="78">
        <f t="shared" si="28"/>
        <v>0</v>
      </c>
    </row>
    <row r="188" spans="2:24">
      <c r="B188" s="80" t="s">
        <v>167</v>
      </c>
      <c r="C188" s="77">
        <v>-1.9375303554786106E-2</v>
      </c>
      <c r="I188" s="80" t="s">
        <v>167</v>
      </c>
      <c r="J188" s="77">
        <v>-1.1008695201583017E-2</v>
      </c>
      <c r="P188" s="80" t="s">
        <v>167</v>
      </c>
      <c r="Q188" s="77">
        <f t="shared" si="27"/>
        <v>8.3666083532030894E-3</v>
      </c>
      <c r="W188" s="80" t="s">
        <v>167</v>
      </c>
      <c r="X188" s="78">
        <f t="shared" si="28"/>
        <v>-0.43181818181818171</v>
      </c>
    </row>
    <row r="189" spans="2:24">
      <c r="B189" s="80" t="s">
        <v>168</v>
      </c>
      <c r="C189" s="77">
        <v>5.2607358862559819</v>
      </c>
      <c r="I189" s="80" t="s">
        <v>168</v>
      </c>
      <c r="J189" s="77">
        <v>5.2607358862559819</v>
      </c>
      <c r="P189" s="80" t="s">
        <v>168</v>
      </c>
      <c r="Q189" s="77">
        <f t="shared" si="27"/>
        <v>0</v>
      </c>
      <c r="W189" s="80" t="s">
        <v>168</v>
      </c>
      <c r="X189" s="78">
        <f t="shared" si="28"/>
        <v>0</v>
      </c>
    </row>
    <row r="190" spans="2:24">
      <c r="B190" s="80" t="s">
        <v>169</v>
      </c>
      <c r="C190" s="77">
        <v>8.6520364403709333</v>
      </c>
      <c r="I190" s="80" t="s">
        <v>169</v>
      </c>
      <c r="J190" s="77">
        <v>4.9159297956653027</v>
      </c>
      <c r="P190" s="80" t="s">
        <v>169</v>
      </c>
      <c r="Q190" s="77">
        <f t="shared" si="27"/>
        <v>-3.7361066447056306</v>
      </c>
      <c r="W190" s="80" t="s">
        <v>169</v>
      </c>
      <c r="X190" s="78">
        <f t="shared" si="28"/>
        <v>-0.43181818181818182</v>
      </c>
    </row>
    <row r="191" spans="2:24">
      <c r="B191" s="80" t="s">
        <v>170</v>
      </c>
      <c r="C191" s="77">
        <v>0.53948966593574732</v>
      </c>
      <c r="I191" s="80" t="s">
        <v>170</v>
      </c>
      <c r="J191" s="77">
        <v>0.30652821928167462</v>
      </c>
      <c r="P191" s="80" t="s">
        <v>170</v>
      </c>
      <c r="Q191" s="77">
        <f t="shared" si="27"/>
        <v>-0.2329614466540727</v>
      </c>
      <c r="W191" s="80" t="s">
        <v>170</v>
      </c>
      <c r="X191" s="78">
        <f t="shared" si="28"/>
        <v>-0.43181818181818182</v>
      </c>
    </row>
    <row r="192" spans="2:24">
      <c r="B192" s="80" t="s">
        <v>171</v>
      </c>
      <c r="C192" s="77">
        <v>1.2753099720243728</v>
      </c>
      <c r="I192" s="80" t="s">
        <v>171</v>
      </c>
      <c r="J192" s="77">
        <v>0.72460793865021189</v>
      </c>
      <c r="P192" s="80" t="s">
        <v>171</v>
      </c>
      <c r="Q192" s="77">
        <f t="shared" si="27"/>
        <v>-0.5507020333741609</v>
      </c>
      <c r="W192" s="80" t="s">
        <v>171</v>
      </c>
      <c r="X192" s="78">
        <f t="shared" si="28"/>
        <v>-0.43181818181818177</v>
      </c>
    </row>
    <row r="193" spans="2:28">
      <c r="B193" s="80" t="s">
        <v>172</v>
      </c>
      <c r="C193" s="77">
        <v>-0.22189989851787748</v>
      </c>
      <c r="I193" s="80" t="s">
        <v>172</v>
      </c>
      <c r="J193" s="77">
        <v>-0.12607948779424857</v>
      </c>
      <c r="P193" s="80" t="s">
        <v>172</v>
      </c>
      <c r="Q193" s="77">
        <f t="shared" si="27"/>
        <v>9.5820410723628902E-2</v>
      </c>
      <c r="W193" s="80" t="s">
        <v>172</v>
      </c>
      <c r="X193" s="78">
        <f t="shared" si="28"/>
        <v>-0.43181818181818177</v>
      </c>
    </row>
    <row r="194" spans="2:28">
      <c r="B194" s="80" t="s">
        <v>173</v>
      </c>
      <c r="C194" s="77">
        <v>9.3224441097924937E-2</v>
      </c>
      <c r="I194" s="80" t="s">
        <v>173</v>
      </c>
      <c r="J194" s="77">
        <v>9.3224441097924937E-2</v>
      </c>
      <c r="P194" s="80" t="s">
        <v>173</v>
      </c>
      <c r="Q194" s="77">
        <f t="shared" si="27"/>
        <v>0</v>
      </c>
      <c r="W194" s="80" t="s">
        <v>173</v>
      </c>
      <c r="X194" s="78">
        <f t="shared" si="28"/>
        <v>0</v>
      </c>
    </row>
    <row r="195" spans="2:28">
      <c r="B195" s="80" t="s">
        <v>174</v>
      </c>
      <c r="C195" s="77">
        <v>0.33894920096763703</v>
      </c>
      <c r="I195" s="80" t="s">
        <v>174</v>
      </c>
      <c r="J195" s="77">
        <v>0.1925847732770665</v>
      </c>
      <c r="P195" s="80" t="s">
        <v>174</v>
      </c>
      <c r="Q195" s="77">
        <f t="shared" si="27"/>
        <v>-0.14636442769057054</v>
      </c>
      <c r="W195" s="80" t="s">
        <v>174</v>
      </c>
      <c r="X195" s="78">
        <f t="shared" si="28"/>
        <v>-0.43181818181818182</v>
      </c>
    </row>
    <row r="196" spans="2:28">
      <c r="B196" s="80" t="s">
        <v>175</v>
      </c>
      <c r="C196" s="77">
        <v>3.7613461136963804</v>
      </c>
      <c r="I196" s="80" t="s">
        <v>175</v>
      </c>
      <c r="J196" s="77">
        <v>3.7613461136963804</v>
      </c>
      <c r="P196" s="80" t="s">
        <v>175</v>
      </c>
      <c r="Q196" s="77">
        <f t="shared" si="27"/>
        <v>0</v>
      </c>
      <c r="W196" s="80" t="s">
        <v>175</v>
      </c>
      <c r="X196" s="78">
        <f t="shared" si="28"/>
        <v>0</v>
      </c>
    </row>
    <row r="197" spans="2:28">
      <c r="B197" s="80" t="s">
        <v>176</v>
      </c>
      <c r="C197" s="77">
        <v>-9.4295307912271309E-2</v>
      </c>
      <c r="I197" s="80" t="s">
        <v>176</v>
      </c>
      <c r="J197" s="77">
        <v>-5.3576879495608701E-2</v>
      </c>
      <c r="P197" s="80" t="s">
        <v>176</v>
      </c>
      <c r="Q197" s="77">
        <f t="shared" si="27"/>
        <v>4.0718428416662608E-2</v>
      </c>
      <c r="W197" s="80" t="s">
        <v>176</v>
      </c>
      <c r="X197" s="78">
        <f t="shared" si="28"/>
        <v>-0.43181818181818177</v>
      </c>
    </row>
    <row r="198" spans="2:28">
      <c r="B198" s="80" t="s">
        <v>177</v>
      </c>
      <c r="C198" s="77">
        <v>1.3412622421256464</v>
      </c>
      <c r="I198" s="80" t="s">
        <v>177</v>
      </c>
      <c r="J198" s="77">
        <v>1.3412622421256464</v>
      </c>
      <c r="P198" s="80" t="s">
        <v>177</v>
      </c>
      <c r="Q198" s="77">
        <f t="shared" si="27"/>
        <v>0</v>
      </c>
      <c r="W198" s="80" t="s">
        <v>177</v>
      </c>
      <c r="X198" s="78">
        <f t="shared" si="28"/>
        <v>0</v>
      </c>
    </row>
    <row r="199" spans="2:28">
      <c r="B199" s="80" t="s">
        <v>178</v>
      </c>
      <c r="C199" s="77">
        <v>2.1348403044925837</v>
      </c>
      <c r="I199" s="80" t="s">
        <v>178</v>
      </c>
      <c r="J199" s="77">
        <v>2.1348403044925837</v>
      </c>
      <c r="P199" s="80" t="s">
        <v>178</v>
      </c>
      <c r="Q199" s="77">
        <f t="shared" si="27"/>
        <v>0</v>
      </c>
      <c r="W199" s="80" t="s">
        <v>178</v>
      </c>
      <c r="X199" s="78">
        <f t="shared" si="28"/>
        <v>0</v>
      </c>
    </row>
    <row r="200" spans="2:28">
      <c r="B200" s="80" t="s">
        <v>179</v>
      </c>
      <c r="C200" s="77">
        <v>0.4353244909439446</v>
      </c>
      <c r="I200" s="80" t="s">
        <v>179</v>
      </c>
      <c r="J200" s="77">
        <v>0.4353244909439446</v>
      </c>
      <c r="P200" s="80" t="s">
        <v>179</v>
      </c>
      <c r="Q200" s="77">
        <f t="shared" si="27"/>
        <v>0</v>
      </c>
      <c r="W200" s="80" t="s">
        <v>179</v>
      </c>
      <c r="X200" s="78">
        <f t="shared" si="28"/>
        <v>0</v>
      </c>
    </row>
    <row r="201" spans="2:28">
      <c r="B201" s="80" t="s">
        <v>180</v>
      </c>
      <c r="C201" s="77">
        <v>0.13239683283920986</v>
      </c>
      <c r="I201" s="80" t="s">
        <v>180</v>
      </c>
      <c r="J201" s="77">
        <v>0.13239683283920986</v>
      </c>
      <c r="P201" s="80" t="s">
        <v>180</v>
      </c>
      <c r="Q201" s="77">
        <f t="shared" si="27"/>
        <v>0</v>
      </c>
      <c r="W201" s="80" t="s">
        <v>180</v>
      </c>
      <c r="X201" s="78">
        <f t="shared" si="28"/>
        <v>0</v>
      </c>
    </row>
    <row r="202" spans="2:28" ht="13.5" thickBot="1">
      <c r="B202" s="81" t="s">
        <v>181</v>
      </c>
      <c r="C202" s="82">
        <v>0.37512435971109465</v>
      </c>
      <c r="I202" s="81" t="s">
        <v>181</v>
      </c>
      <c r="J202" s="82">
        <v>0.37512435971109465</v>
      </c>
      <c r="P202" s="81" t="s">
        <v>181</v>
      </c>
      <c r="Q202" s="82">
        <f t="shared" si="27"/>
        <v>0</v>
      </c>
      <c r="W202" s="81" t="s">
        <v>181</v>
      </c>
      <c r="X202" s="83">
        <f t="shared" si="28"/>
        <v>0</v>
      </c>
    </row>
    <row r="203" spans="2:28" ht="13.5" thickBot="1">
      <c r="B203" s="34"/>
      <c r="C203" s="35"/>
      <c r="E203" s="33"/>
      <c r="G203" s="13"/>
      <c r="I203" s="34"/>
      <c r="J203" s="35"/>
      <c r="L203" s="33"/>
      <c r="N203" s="13"/>
      <c r="P203" s="34"/>
      <c r="Q203" s="35"/>
      <c r="S203" s="33"/>
      <c r="U203" s="13"/>
      <c r="W203" s="34"/>
      <c r="X203" s="35"/>
      <c r="Z203" s="33"/>
      <c r="AB203" s="13"/>
    </row>
    <row r="204" spans="2:28">
      <c r="E204" s="33"/>
      <c r="F204" s="33"/>
      <c r="G204" s="33"/>
      <c r="H204" s="33"/>
      <c r="L204" s="33"/>
      <c r="M204" s="33"/>
      <c r="N204" s="33"/>
      <c r="S204" s="33"/>
      <c r="T204" s="33"/>
      <c r="U204" s="33"/>
      <c r="Z204" s="33"/>
      <c r="AA204" s="33"/>
      <c r="AB204" s="33"/>
    </row>
  </sheetData>
  <sheetProtection algorithmName="SHA-512" hashValue="58nKP87JPwNku418VJGsgfezP7iGeXa/pSGCXDCyRRMQTPg36Ti/U91R2ULO5NgqbOCFrOh8ObNaMw8CDHMcXg==" saltValue="Ftnlk+uX7RtFC0ws9BLOfg==" spinCount="100000" sheet="1" objects="1" scenarios="1" selectLockedCells="1" selectUnlockedCells="1"/>
  <mergeCells count="40">
    <mergeCell ref="B1:G1"/>
    <mergeCell ref="B48:B50"/>
    <mergeCell ref="C48:C50"/>
    <mergeCell ref="D48:D50"/>
    <mergeCell ref="E48:E50"/>
    <mergeCell ref="F48:F50"/>
    <mergeCell ref="G48:G50"/>
    <mergeCell ref="B111:C111"/>
    <mergeCell ref="B80:B82"/>
    <mergeCell ref="C80:C82"/>
    <mergeCell ref="I80:I82"/>
    <mergeCell ref="J80:J82"/>
    <mergeCell ref="I111:J111"/>
    <mergeCell ref="R48:R50"/>
    <mergeCell ref="S48:S50"/>
    <mergeCell ref="T48:T50"/>
    <mergeCell ref="U48:U50"/>
    <mergeCell ref="N48:N50"/>
    <mergeCell ref="I1:N1"/>
    <mergeCell ref="I48:I50"/>
    <mergeCell ref="J48:J50"/>
    <mergeCell ref="K48:K50"/>
    <mergeCell ref="L48:L50"/>
    <mergeCell ref="M48:M50"/>
    <mergeCell ref="X80:X82"/>
    <mergeCell ref="W111:X111"/>
    <mergeCell ref="Q80:Q82"/>
    <mergeCell ref="P111:Q111"/>
    <mergeCell ref="W1:AB1"/>
    <mergeCell ref="W48:W50"/>
    <mergeCell ref="X48:X50"/>
    <mergeCell ref="Y48:Y50"/>
    <mergeCell ref="Z48:Z50"/>
    <mergeCell ref="AA48:AA50"/>
    <mergeCell ref="AB48:AB50"/>
    <mergeCell ref="W80:W82"/>
    <mergeCell ref="P80:P82"/>
    <mergeCell ref="P1:U1"/>
    <mergeCell ref="P48:P50"/>
    <mergeCell ref="Q48:Q50"/>
  </mergeCells>
  <conditionalFormatting sqref="F204:H204 E203:E20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04:N204 L203:L20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204:U204 S203:S20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204:AB204 Z203:Z20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96:AC10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7:AF27 AH19:AH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28" orientation="landscape" r:id="rId1"/>
  <rowBreaks count="1" manualBreakCount="1">
    <brk id="11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0C27F-0E97-4639-AA51-6916F055C792}">
  <dimension ref="B2:H44"/>
  <sheetViews>
    <sheetView workbookViewId="0">
      <selection activeCell="H11" sqref="H11"/>
    </sheetView>
  </sheetViews>
  <sheetFormatPr defaultRowHeight="12.75"/>
  <cols>
    <col min="2" max="2" width="28.85546875" bestFit="1" customWidth="1"/>
    <col min="3" max="3" width="35.140625" bestFit="1" customWidth="1"/>
    <col min="4" max="4" width="14.140625" customWidth="1"/>
    <col min="5" max="5" width="14.5703125" bestFit="1" customWidth="1"/>
  </cols>
  <sheetData>
    <row r="2" spans="2:8" ht="18">
      <c r="B2" s="98" t="s">
        <v>182</v>
      </c>
      <c r="C2" s="98"/>
      <c r="D2" s="98"/>
      <c r="E2" s="98"/>
      <c r="F2" s="98"/>
      <c r="G2" s="98"/>
      <c r="H2" s="98"/>
    </row>
    <row r="3" spans="2:8" ht="13.5" thickBot="1"/>
    <row r="4" spans="2:8" ht="64.5" thickBot="1">
      <c r="D4" s="39" t="s">
        <v>183</v>
      </c>
      <c r="E4" s="43" t="s">
        <v>184</v>
      </c>
      <c r="G4" t="s">
        <v>185</v>
      </c>
    </row>
    <row r="5" spans="2:8" ht="13.5" thickBot="1">
      <c r="C5" s="42" t="s">
        <v>186</v>
      </c>
      <c r="D5" s="40">
        <v>1129.3452566569988</v>
      </c>
      <c r="E5" s="40">
        <v>1077.368727295988</v>
      </c>
      <c r="G5" s="44">
        <f>E5-D5</f>
        <v>-51.976529361010762</v>
      </c>
      <c r="H5" s="45">
        <f>G5/D5</f>
        <v>-4.6023595578616676E-2</v>
      </c>
    </row>
    <row r="6" spans="2:8" ht="13.5" thickBot="1">
      <c r="C6" s="41" t="s">
        <v>187</v>
      </c>
      <c r="D6" s="40">
        <v>3956.9532816924147</v>
      </c>
      <c r="E6" s="40">
        <v>4008.9298110534301</v>
      </c>
      <c r="G6" s="44">
        <f>E6-D6</f>
        <v>51.976529361015309</v>
      </c>
      <c r="H6" s="45">
        <f>G6/D6</f>
        <v>1.3135492299465463E-2</v>
      </c>
    </row>
    <row r="12" spans="2:8" ht="13.5" thickBot="1">
      <c r="B12" s="103" t="s">
        <v>188</v>
      </c>
      <c r="C12" s="104"/>
      <c r="D12" s="104"/>
      <c r="E12" s="104"/>
      <c r="F12" s="104"/>
      <c r="G12" s="104"/>
      <c r="H12" s="104"/>
    </row>
    <row r="13" spans="2:8" ht="66.599999999999994" customHeight="1">
      <c r="B13" s="46"/>
      <c r="C13" s="55"/>
      <c r="D13" s="99" t="s">
        <v>189</v>
      </c>
      <c r="E13" s="101" t="s">
        <v>190</v>
      </c>
    </row>
    <row r="14" spans="2:8">
      <c r="B14" s="47"/>
      <c r="C14" s="56"/>
      <c r="D14" s="100"/>
      <c r="E14" s="102"/>
    </row>
    <row r="15" spans="2:8" ht="13.5" thickBot="1">
      <c r="B15" s="48"/>
      <c r="C15" s="56"/>
      <c r="D15" s="100"/>
      <c r="E15" s="102"/>
    </row>
    <row r="16" spans="2:8" ht="13.5" thickBot="1">
      <c r="B16" s="49" t="s">
        <v>191</v>
      </c>
      <c r="C16" s="50" t="s">
        <v>6</v>
      </c>
      <c r="D16" s="100"/>
      <c r="E16" s="102"/>
      <c r="G16" t="s">
        <v>185</v>
      </c>
    </row>
    <row r="17" spans="2:7">
      <c r="B17" s="51">
        <v>1</v>
      </c>
      <c r="C17" s="52" t="s">
        <v>57</v>
      </c>
      <c r="D17" s="67">
        <v>87.198513943946111</v>
      </c>
      <c r="E17" s="68">
        <v>53.265337452934496</v>
      </c>
      <c r="G17" s="57">
        <f>E17-D17</f>
        <v>-33.933176491011615</v>
      </c>
    </row>
    <row r="18" spans="2:7">
      <c r="B18" s="129">
        <v>2</v>
      </c>
      <c r="C18" s="130" t="s">
        <v>58</v>
      </c>
      <c r="D18" s="84">
        <v>37.335377093447804</v>
      </c>
      <c r="E18" s="85">
        <v>23.285056685375718</v>
      </c>
      <c r="G18" s="57">
        <f t="shared" ref="G18:G44" si="0">E18-D18</f>
        <v>-14.050320408072086</v>
      </c>
    </row>
    <row r="19" spans="2:7">
      <c r="B19" s="129">
        <v>3</v>
      </c>
      <c r="C19" s="130" t="s">
        <v>59</v>
      </c>
      <c r="D19" s="84">
        <v>11.661980693230571</v>
      </c>
      <c r="E19" s="85">
        <v>7.1120959008919566</v>
      </c>
      <c r="G19" s="57">
        <f t="shared" si="0"/>
        <v>-4.5498847923386148</v>
      </c>
    </row>
    <row r="20" spans="2:7">
      <c r="B20" s="129">
        <v>4</v>
      </c>
      <c r="C20" s="130" t="s">
        <v>60</v>
      </c>
      <c r="D20" s="84">
        <v>0.98424694749884023</v>
      </c>
      <c r="E20" s="85">
        <v>0.6004674960260229</v>
      </c>
      <c r="G20" s="57">
        <f t="shared" si="0"/>
        <v>-0.38377945147281733</v>
      </c>
    </row>
    <row r="21" spans="2:7">
      <c r="B21" s="129">
        <v>5</v>
      </c>
      <c r="C21" s="130" t="s">
        <v>61</v>
      </c>
      <c r="D21" s="84">
        <v>29.189999616121284</v>
      </c>
      <c r="E21" s="85">
        <v>18.206390402044214</v>
      </c>
      <c r="G21" s="57">
        <f t="shared" si="0"/>
        <v>-10.98360921407707</v>
      </c>
    </row>
    <row r="22" spans="2:7">
      <c r="B22" s="129">
        <v>6</v>
      </c>
      <c r="C22" s="130" t="s">
        <v>62</v>
      </c>
      <c r="D22" s="84">
        <v>1.5120863669319164</v>
      </c>
      <c r="E22" s="85">
        <v>0.92238885843040896</v>
      </c>
      <c r="G22" s="57">
        <f t="shared" si="0"/>
        <v>-0.58969750850150748</v>
      </c>
    </row>
    <row r="23" spans="2:7">
      <c r="B23" s="129">
        <v>7</v>
      </c>
      <c r="C23" s="130" t="s">
        <v>63</v>
      </c>
      <c r="D23" s="84">
        <v>4.45013196288728</v>
      </c>
      <c r="E23" s="85">
        <v>2.6938275913714431</v>
      </c>
      <c r="G23" s="57">
        <f t="shared" si="0"/>
        <v>-1.7563043715158368</v>
      </c>
    </row>
    <row r="24" spans="2:7">
      <c r="B24" s="129">
        <v>8</v>
      </c>
      <c r="C24" s="130" t="s">
        <v>64</v>
      </c>
      <c r="D24" s="84">
        <v>3.7537639821467743</v>
      </c>
      <c r="E24" s="85">
        <v>3.049182130095518</v>
      </c>
      <c r="G24" s="57">
        <f t="shared" si="0"/>
        <v>-0.70458185205125634</v>
      </c>
    </row>
    <row r="25" spans="2:7">
      <c r="B25" s="129">
        <v>9</v>
      </c>
      <c r="C25" s="130" t="s">
        <v>65</v>
      </c>
      <c r="D25" s="84">
        <v>1.9657959351713608</v>
      </c>
      <c r="E25" s="85">
        <v>1.634873070099276</v>
      </c>
      <c r="G25" s="57">
        <f t="shared" si="0"/>
        <v>-0.33092286507208479</v>
      </c>
    </row>
    <row r="26" spans="2:7">
      <c r="B26" s="129">
        <v>10</v>
      </c>
      <c r="C26" s="130" t="s">
        <v>66</v>
      </c>
      <c r="D26" s="84">
        <v>52.720603270434232</v>
      </c>
      <c r="E26" s="85">
        <v>34.042658176281044</v>
      </c>
      <c r="G26" s="57">
        <f t="shared" si="0"/>
        <v>-18.677945094153188</v>
      </c>
    </row>
    <row r="27" spans="2:7">
      <c r="B27" s="129">
        <v>11</v>
      </c>
      <c r="C27" s="130" t="s">
        <v>67</v>
      </c>
      <c r="D27" s="84">
        <v>50.499917406507066</v>
      </c>
      <c r="E27" s="85">
        <v>33.512131588328693</v>
      </c>
      <c r="G27" s="57">
        <f t="shared" si="0"/>
        <v>-16.987785818178374</v>
      </c>
    </row>
    <row r="28" spans="2:7">
      <c r="B28" s="129">
        <v>12</v>
      </c>
      <c r="C28" s="130" t="s">
        <v>68</v>
      </c>
      <c r="D28" s="84">
        <v>3.7865481396597387</v>
      </c>
      <c r="E28" s="85">
        <v>2.5628145198765884</v>
      </c>
      <c r="G28" s="57">
        <f t="shared" si="0"/>
        <v>-1.2237336197831503</v>
      </c>
    </row>
    <row r="29" spans="2:7">
      <c r="B29" s="129">
        <v>13</v>
      </c>
      <c r="C29" s="130" t="s">
        <v>69</v>
      </c>
      <c r="D29" s="84">
        <v>31.278862166347963</v>
      </c>
      <c r="E29" s="85">
        <v>22.452497690546927</v>
      </c>
      <c r="G29" s="57">
        <f t="shared" si="0"/>
        <v>-8.8263644758010358</v>
      </c>
    </row>
    <row r="30" spans="2:7">
      <c r="B30" s="129">
        <v>14</v>
      </c>
      <c r="C30" s="130" t="s">
        <v>70</v>
      </c>
      <c r="D30" s="84">
        <v>18.952731535322666</v>
      </c>
      <c r="E30" s="85">
        <v>14.916130136327135</v>
      </c>
      <c r="G30" s="57">
        <f t="shared" si="0"/>
        <v>-4.0366013989955309</v>
      </c>
    </row>
    <row r="31" spans="2:7">
      <c r="B31" s="129">
        <v>15</v>
      </c>
      <c r="C31" s="130" t="s">
        <v>71</v>
      </c>
      <c r="D31" s="84">
        <v>28.888496056867684</v>
      </c>
      <c r="E31" s="85">
        <v>31.057059217019177</v>
      </c>
      <c r="G31" s="57">
        <f t="shared" si="0"/>
        <v>2.1685631601514928</v>
      </c>
    </row>
    <row r="32" spans="2:7">
      <c r="B32" s="129">
        <v>16</v>
      </c>
      <c r="C32" s="130" t="s">
        <v>72</v>
      </c>
      <c r="D32" s="84">
        <v>4.7255428739731045</v>
      </c>
      <c r="E32" s="85">
        <v>12.45995701057713</v>
      </c>
      <c r="G32" s="57">
        <f t="shared" si="0"/>
        <v>7.7344141366040251</v>
      </c>
    </row>
    <row r="33" spans="2:7">
      <c r="B33" s="129">
        <v>17</v>
      </c>
      <c r="C33" s="130" t="s">
        <v>73</v>
      </c>
      <c r="D33" s="84">
        <v>-4.1541164892308036</v>
      </c>
      <c r="E33" s="85">
        <v>3.8857921373759128</v>
      </c>
      <c r="G33" s="57">
        <f t="shared" si="0"/>
        <v>8.0399086266067172</v>
      </c>
    </row>
    <row r="34" spans="2:7">
      <c r="B34" s="129">
        <v>18</v>
      </c>
      <c r="C34" s="130" t="s">
        <v>74</v>
      </c>
      <c r="D34" s="84">
        <v>-5.1195032514276591</v>
      </c>
      <c r="E34" s="85">
        <v>5.7335727001250092</v>
      </c>
      <c r="G34" s="57">
        <f t="shared" si="0"/>
        <v>10.853075951552668</v>
      </c>
    </row>
    <row r="35" spans="2:7">
      <c r="B35" s="129">
        <v>19</v>
      </c>
      <c r="C35" s="130" t="s">
        <v>75</v>
      </c>
      <c r="D35" s="84">
        <v>6.5758328778234016</v>
      </c>
      <c r="E35" s="85">
        <v>5.3737671711041299</v>
      </c>
      <c r="G35" s="57">
        <f t="shared" si="0"/>
        <v>-1.2020657067192717</v>
      </c>
    </row>
    <row r="36" spans="2:7">
      <c r="B36" s="129">
        <v>20</v>
      </c>
      <c r="C36" s="130" t="s">
        <v>76</v>
      </c>
      <c r="D36" s="84">
        <v>-1.4930624204062788</v>
      </c>
      <c r="E36" s="85">
        <v>1.3419727171852411</v>
      </c>
      <c r="G36" s="57">
        <f t="shared" si="0"/>
        <v>2.8350351375915199</v>
      </c>
    </row>
    <row r="37" spans="2:7">
      <c r="B37" s="129">
        <v>21</v>
      </c>
      <c r="C37" s="130" t="s">
        <v>77</v>
      </c>
      <c r="D37" s="84">
        <v>-0.92636102564123401</v>
      </c>
      <c r="E37" s="85">
        <v>1.2336705718770795</v>
      </c>
      <c r="G37" s="57">
        <f t="shared" si="0"/>
        <v>2.1600315975183135</v>
      </c>
    </row>
    <row r="38" spans="2:7">
      <c r="B38" s="129">
        <v>22</v>
      </c>
      <c r="C38" s="130" t="s">
        <v>78</v>
      </c>
      <c r="D38" s="84">
        <v>-4.1004246631653123</v>
      </c>
      <c r="E38" s="85">
        <v>-0.57097989154189444</v>
      </c>
      <c r="G38" s="57">
        <f t="shared" si="0"/>
        <v>3.5294447716234179</v>
      </c>
    </row>
    <row r="39" spans="2:7">
      <c r="B39" s="129">
        <v>23</v>
      </c>
      <c r="C39" s="130" t="s">
        <v>79</v>
      </c>
      <c r="D39" s="84">
        <v>-0.65463718298217455</v>
      </c>
      <c r="E39" s="85">
        <v>-0.23250660140107055</v>
      </c>
      <c r="G39" s="57">
        <f t="shared" si="0"/>
        <v>0.422130581581104</v>
      </c>
    </row>
    <row r="40" spans="2:7">
      <c r="B40" s="129">
        <v>24</v>
      </c>
      <c r="C40" s="130" t="s">
        <v>80</v>
      </c>
      <c r="D40" s="84">
        <v>-18.559523819618164</v>
      </c>
      <c r="E40" s="85">
        <v>-3.0251614193031342</v>
      </c>
      <c r="G40" s="57">
        <f t="shared" si="0"/>
        <v>15.534362400315029</v>
      </c>
    </row>
    <row r="41" spans="2:7">
      <c r="B41" s="129">
        <v>25</v>
      </c>
      <c r="C41" s="130" t="s">
        <v>81</v>
      </c>
      <c r="D41" s="84">
        <v>-9.6570255634566404</v>
      </c>
      <c r="E41" s="85">
        <v>-2.7419450715644675</v>
      </c>
      <c r="G41" s="57">
        <f t="shared" si="0"/>
        <v>6.9150804918921729</v>
      </c>
    </row>
    <row r="42" spans="2:7">
      <c r="B42" s="129">
        <v>26</v>
      </c>
      <c r="C42" s="130" t="s">
        <v>82</v>
      </c>
      <c r="D42" s="84">
        <v>-12.454178920835313</v>
      </c>
      <c r="E42" s="85">
        <v>-4.5873200012322952</v>
      </c>
      <c r="G42" s="57">
        <f t="shared" si="0"/>
        <v>7.8668589196030174</v>
      </c>
    </row>
    <row r="43" spans="2:7" ht="13.5" thickBot="1">
      <c r="B43" s="131">
        <v>27</v>
      </c>
      <c r="C43" s="132" t="s">
        <v>83</v>
      </c>
      <c r="D43" s="133">
        <v>-5.2077016754184458</v>
      </c>
      <c r="E43" s="134">
        <v>-1.8697458594156608</v>
      </c>
      <c r="G43" s="57">
        <f t="shared" si="0"/>
        <v>3.3379558160027849</v>
      </c>
    </row>
    <row r="44" spans="2:7" ht="13.5" thickBot="1">
      <c r="B44" s="53"/>
      <c r="C44" s="54"/>
      <c r="D44" s="58">
        <v>313.15389585613576</v>
      </c>
      <c r="E44" s="59">
        <v>266.31398437943466</v>
      </c>
      <c r="G44" s="60">
        <f t="shared" si="0"/>
        <v>-46.839911476701104</v>
      </c>
    </row>
  </sheetData>
  <sheetProtection sheet="1" objects="1" scenarios="1" selectLockedCells="1" selectUnlockedCells="1"/>
  <mergeCells count="4">
    <mergeCell ref="B2:H2"/>
    <mergeCell ref="D13:D16"/>
    <mergeCell ref="E13:E16"/>
    <mergeCell ref="B12:H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3E855-29C6-4E30-95A6-FB9B56CA9482}">
  <dimension ref="A1"/>
  <sheetViews>
    <sheetView topLeftCell="A132" workbookViewId="0">
      <selection activeCell="U105" sqref="U105"/>
    </sheetView>
  </sheetViews>
  <sheetFormatPr defaultRowHeight="12.75"/>
  <sheetData/>
  <sheetProtection sheet="1" objects="1" scenarios="1" selectLockedCells="1" selectUnlockedCells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AA15E4-FD93-49E4-8F1A-232D23C1D59A}"/>
</file>

<file path=customXml/itemProps2.xml><?xml version="1.0" encoding="utf-8"?>
<ds:datastoreItem xmlns:ds="http://schemas.openxmlformats.org/officeDocument/2006/customXml" ds:itemID="{3D580A44-F1C3-4AB1-9088-B149423C3511}"/>
</file>

<file path=customXml/itemProps3.xml><?xml version="1.0" encoding="utf-8"?>
<ds:datastoreItem xmlns:ds="http://schemas.openxmlformats.org/officeDocument/2006/customXml" ds:itemID="{1A9ED94B-929F-480B-96EA-2093C35332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Prisca Evans (NESO)</cp:lastModifiedBy>
  <cp:revision/>
  <dcterms:created xsi:type="dcterms:W3CDTF">2025-02-24T15:19:21Z</dcterms:created>
  <dcterms:modified xsi:type="dcterms:W3CDTF">2025-04-15T13:21:19Z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